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GUNAS2\Downloads\"/>
    </mc:Choice>
  </mc:AlternateContent>
  <xr:revisionPtr revIDLastSave="0" documentId="13_ncr:1_{A4534ED9-4AC8-4EDA-AF99-6A7E75ADD77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ourceTable" sheetId="17" r:id="rId1"/>
    <sheet name="Locator Table" sheetId="16" r:id="rId2"/>
    <sheet name="Station Logo Matrix" sheetId="4" r:id="rId3"/>
  </sheets>
  <definedNames>
    <definedName name="_xlnm._FilterDatabase" localSheetId="1" hidden="1">'Locator Table'!$B$2:$AV$2</definedName>
    <definedName name="_xlnm.Print_Area" localSheetId="1">'Locator Table'!$B$1:$AF$11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6" l="1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61" i="16"/>
  <c r="P62" i="16"/>
  <c r="P63" i="16"/>
  <c r="P64" i="16"/>
  <c r="P65" i="16"/>
  <c r="P66" i="16"/>
  <c r="P67" i="16"/>
  <c r="P68" i="16"/>
  <c r="P69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0" i="16"/>
  <c r="P101" i="16"/>
  <c r="P102" i="16"/>
  <c r="P103" i="16"/>
  <c r="P104" i="16"/>
  <c r="P105" i="16"/>
  <c r="P106" i="16"/>
  <c r="P107" i="16"/>
  <c r="P108" i="16"/>
  <c r="P109" i="16"/>
  <c r="P110" i="16"/>
  <c r="P111" i="16"/>
  <c r="P112" i="16"/>
  <c r="P113" i="16"/>
  <c r="P114" i="16"/>
  <c r="P115" i="16"/>
  <c r="P116" i="16"/>
  <c r="P117" i="16"/>
  <c r="P118" i="16"/>
  <c r="P119" i="16"/>
  <c r="P120" i="16"/>
  <c r="P121" i="16"/>
  <c r="P122" i="16"/>
  <c r="P123" i="16"/>
  <c r="P124" i="16"/>
  <c r="P125" i="16"/>
  <c r="P126" i="16"/>
  <c r="P127" i="16"/>
  <c r="P128" i="16"/>
  <c r="P129" i="16"/>
  <c r="P130" i="16"/>
  <c r="P131" i="16"/>
  <c r="P132" i="16"/>
  <c r="P133" i="16"/>
  <c r="P134" i="16"/>
  <c r="P135" i="16"/>
  <c r="P136" i="16"/>
  <c r="P137" i="16"/>
  <c r="P138" i="16"/>
  <c r="P139" i="16"/>
  <c r="P140" i="16"/>
  <c r="P141" i="16"/>
  <c r="P142" i="16"/>
  <c r="P143" i="16"/>
  <c r="P144" i="16"/>
  <c r="P145" i="16"/>
  <c r="P146" i="16"/>
  <c r="P147" i="16"/>
  <c r="P148" i="16"/>
  <c r="P149" i="16"/>
  <c r="P150" i="16"/>
  <c r="P151" i="16"/>
  <c r="P152" i="16"/>
  <c r="P153" i="16"/>
  <c r="P154" i="16"/>
  <c r="O3" i="16"/>
  <c r="O4" i="16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60" i="16"/>
  <c r="O61" i="16"/>
  <c r="O62" i="16"/>
  <c r="O63" i="16"/>
  <c r="O64" i="16"/>
  <c r="O65" i="16"/>
  <c r="O66" i="16"/>
  <c r="O67" i="16"/>
  <c r="O68" i="16"/>
  <c r="O69" i="16"/>
  <c r="O70" i="16"/>
  <c r="O71" i="16"/>
  <c r="O72" i="16"/>
  <c r="O73" i="16"/>
  <c r="O74" i="16"/>
  <c r="O75" i="16"/>
  <c r="O76" i="16"/>
  <c r="O77" i="16"/>
  <c r="O78" i="16"/>
  <c r="O79" i="16"/>
  <c r="O80" i="16"/>
  <c r="O81" i="16"/>
  <c r="O82" i="16"/>
  <c r="O83" i="16"/>
  <c r="O84" i="16"/>
  <c r="O85" i="16"/>
  <c r="O86" i="16"/>
  <c r="O87" i="16"/>
  <c r="O88" i="16"/>
  <c r="O89" i="16"/>
  <c r="O90" i="16"/>
  <c r="O91" i="16"/>
  <c r="O92" i="16"/>
  <c r="O93" i="16"/>
  <c r="O94" i="16"/>
  <c r="O95" i="16"/>
  <c r="O96" i="16"/>
  <c r="O97" i="16"/>
  <c r="O98" i="16"/>
  <c r="O99" i="16"/>
  <c r="O100" i="16"/>
  <c r="O101" i="16"/>
  <c r="O102" i="16"/>
  <c r="O103" i="16"/>
  <c r="O104" i="16"/>
  <c r="O105" i="16"/>
  <c r="O106" i="16"/>
  <c r="O107" i="16"/>
  <c r="O108" i="16"/>
  <c r="O109" i="16"/>
  <c r="O110" i="16"/>
  <c r="O111" i="16"/>
  <c r="O112" i="16"/>
  <c r="O113" i="16"/>
  <c r="O114" i="16"/>
  <c r="O115" i="16"/>
  <c r="O116" i="16"/>
  <c r="O117" i="16"/>
  <c r="O118" i="16"/>
  <c r="O119" i="16"/>
  <c r="O120" i="16"/>
  <c r="O121" i="16"/>
  <c r="O122" i="16"/>
  <c r="O123" i="16"/>
  <c r="O124" i="16"/>
  <c r="O125" i="16"/>
  <c r="O126" i="16"/>
  <c r="O127" i="16"/>
  <c r="O128" i="16"/>
  <c r="O129" i="16"/>
  <c r="O130" i="16"/>
  <c r="O131" i="16"/>
  <c r="O132" i="16"/>
  <c r="O133" i="16"/>
  <c r="O134" i="16"/>
  <c r="O135" i="16"/>
  <c r="O136" i="16"/>
  <c r="O137" i="16"/>
  <c r="O138" i="16"/>
  <c r="O139" i="16"/>
  <c r="O140" i="16"/>
  <c r="O141" i="16"/>
  <c r="O142" i="16"/>
  <c r="O143" i="16"/>
  <c r="O144" i="16"/>
  <c r="O145" i="16"/>
  <c r="O146" i="16"/>
  <c r="O147" i="16"/>
  <c r="O148" i="16"/>
  <c r="O149" i="16"/>
  <c r="O150" i="16"/>
  <c r="O151" i="16"/>
  <c r="O152" i="16"/>
  <c r="O153" i="16"/>
  <c r="O154" i="16"/>
  <c r="J3" i="16"/>
  <c r="J4" i="16"/>
  <c r="J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B153" i="16"/>
  <c r="B154" i="16"/>
  <c r="C153" i="16"/>
  <c r="C154" i="16"/>
  <c r="E153" i="16"/>
  <c r="E154" i="16"/>
  <c r="F153" i="16"/>
  <c r="F154" i="16"/>
  <c r="G153" i="16"/>
  <c r="G154" i="16"/>
  <c r="I153" i="16"/>
  <c r="I154" i="16"/>
  <c r="K153" i="16"/>
  <c r="K154" i="16"/>
  <c r="L153" i="16"/>
  <c r="L154" i="16"/>
  <c r="R153" i="16"/>
  <c r="AG153" i="16" s="1"/>
  <c r="R154" i="16"/>
  <c r="S153" i="16"/>
  <c r="AH153" i="16" s="1"/>
  <c r="S154" i="16"/>
  <c r="AH154" i="16" s="1"/>
  <c r="T153" i="16"/>
  <c r="AI153" i="16" s="1"/>
  <c r="T154" i="16"/>
  <c r="AI154" i="16" s="1"/>
  <c r="U153" i="16"/>
  <c r="AJ153" i="16" s="1"/>
  <c r="U154" i="16"/>
  <c r="AJ154" i="16" s="1"/>
  <c r="V153" i="16"/>
  <c r="AK153" i="16" s="1"/>
  <c r="V154" i="16"/>
  <c r="AK154" i="16" s="1"/>
  <c r="W153" i="16"/>
  <c r="AL153" i="16" s="1"/>
  <c r="W154" i="16"/>
  <c r="AL154" i="16" s="1"/>
  <c r="X153" i="16"/>
  <c r="AM153" i="16" s="1"/>
  <c r="X154" i="16"/>
  <c r="AM154" i="16" s="1"/>
  <c r="Y153" i="16"/>
  <c r="AN153" i="16" s="1"/>
  <c r="Y154" i="16"/>
  <c r="AN154" i="16" s="1"/>
  <c r="Z153" i="16"/>
  <c r="AO153" i="16" s="1"/>
  <c r="Z154" i="16"/>
  <c r="AO154" i="16" s="1"/>
  <c r="AA153" i="16"/>
  <c r="AP153" i="16" s="1"/>
  <c r="AA154" i="16"/>
  <c r="AP154" i="16" s="1"/>
  <c r="AB153" i="16"/>
  <c r="AQ153" i="16" s="1"/>
  <c r="AB154" i="16"/>
  <c r="AQ154" i="16" s="1"/>
  <c r="AC153" i="16"/>
  <c r="AR153" i="16" s="1"/>
  <c r="AC154" i="16"/>
  <c r="AR154" i="16" s="1"/>
  <c r="AD153" i="16"/>
  <c r="AS153" i="16" s="1"/>
  <c r="AD154" i="16"/>
  <c r="AS154" i="16" s="1"/>
  <c r="AT153" i="16"/>
  <c r="AT154" i="16"/>
  <c r="AU153" i="16"/>
  <c r="AU154" i="16"/>
  <c r="V3" i="16"/>
  <c r="V4" i="16"/>
  <c r="V5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V30" i="16"/>
  <c r="V31" i="16"/>
  <c r="V32" i="16"/>
  <c r="V33" i="16"/>
  <c r="V34" i="16"/>
  <c r="V35" i="16"/>
  <c r="V36" i="16"/>
  <c r="V37" i="16"/>
  <c r="V38" i="16"/>
  <c r="V39" i="16"/>
  <c r="V40" i="16"/>
  <c r="V41" i="16"/>
  <c r="V42" i="16"/>
  <c r="V43" i="16"/>
  <c r="V44" i="16"/>
  <c r="V45" i="16"/>
  <c r="V46" i="16"/>
  <c r="V47" i="16"/>
  <c r="V48" i="16"/>
  <c r="V49" i="16"/>
  <c r="V50" i="16"/>
  <c r="V51" i="16"/>
  <c r="V52" i="16"/>
  <c r="V53" i="16"/>
  <c r="V54" i="16"/>
  <c r="V55" i="16"/>
  <c r="V56" i="16"/>
  <c r="V57" i="16"/>
  <c r="V58" i="16"/>
  <c r="V59" i="16"/>
  <c r="V60" i="16"/>
  <c r="V61" i="16"/>
  <c r="V62" i="16"/>
  <c r="V63" i="16"/>
  <c r="V64" i="16"/>
  <c r="V65" i="16"/>
  <c r="V66" i="16"/>
  <c r="V67" i="16"/>
  <c r="V68" i="16"/>
  <c r="V69" i="16"/>
  <c r="V70" i="16"/>
  <c r="V71" i="16"/>
  <c r="V72" i="16"/>
  <c r="V73" i="16"/>
  <c r="V74" i="16"/>
  <c r="V75" i="16"/>
  <c r="V76" i="16"/>
  <c r="V77" i="16"/>
  <c r="V78" i="16"/>
  <c r="V79" i="16"/>
  <c r="V80" i="16"/>
  <c r="V81" i="16"/>
  <c r="V82" i="16"/>
  <c r="V83" i="16"/>
  <c r="V84" i="16"/>
  <c r="V85" i="16"/>
  <c r="V86" i="16"/>
  <c r="V87" i="16"/>
  <c r="V88" i="16"/>
  <c r="V89" i="16"/>
  <c r="V90" i="16"/>
  <c r="V91" i="16"/>
  <c r="V92" i="16"/>
  <c r="V93" i="16"/>
  <c r="V94" i="16"/>
  <c r="V95" i="16"/>
  <c r="V96" i="16"/>
  <c r="V97" i="16"/>
  <c r="V98" i="16"/>
  <c r="V99" i="16"/>
  <c r="V100" i="16"/>
  <c r="V101" i="16"/>
  <c r="V102" i="16"/>
  <c r="V103" i="16"/>
  <c r="V104" i="16"/>
  <c r="V105" i="16"/>
  <c r="V106" i="16"/>
  <c r="V107" i="16"/>
  <c r="V108" i="16"/>
  <c r="V109" i="16"/>
  <c r="V110" i="16"/>
  <c r="V111" i="16"/>
  <c r="V112" i="16"/>
  <c r="V113" i="16"/>
  <c r="V114" i="16"/>
  <c r="V115" i="16"/>
  <c r="V116" i="16"/>
  <c r="V117" i="16"/>
  <c r="V118" i="16"/>
  <c r="V119" i="16"/>
  <c r="V120" i="16"/>
  <c r="V121" i="16"/>
  <c r="V122" i="16"/>
  <c r="V123" i="16"/>
  <c r="V124" i="16"/>
  <c r="V125" i="16"/>
  <c r="V126" i="16"/>
  <c r="V127" i="16"/>
  <c r="V128" i="16"/>
  <c r="V129" i="16"/>
  <c r="V130" i="16"/>
  <c r="V131" i="16"/>
  <c r="V132" i="16"/>
  <c r="V133" i="16"/>
  <c r="V134" i="16"/>
  <c r="V135" i="16"/>
  <c r="V136" i="16"/>
  <c r="V137" i="16"/>
  <c r="V138" i="16"/>
  <c r="V139" i="16"/>
  <c r="V140" i="16"/>
  <c r="V141" i="16"/>
  <c r="V142" i="16"/>
  <c r="V143" i="16"/>
  <c r="V144" i="16"/>
  <c r="V145" i="16"/>
  <c r="V146" i="16"/>
  <c r="V147" i="16"/>
  <c r="V148" i="16"/>
  <c r="V149" i="16"/>
  <c r="V150" i="16"/>
  <c r="V151" i="16"/>
  <c r="V152" i="16"/>
  <c r="R3" i="16"/>
  <c r="R4" i="16"/>
  <c r="R5" i="16"/>
  <c r="R6" i="16"/>
  <c r="R7" i="16"/>
  <c r="R8" i="16"/>
  <c r="R9" i="16"/>
  <c r="R10" i="16"/>
  <c r="R11" i="16"/>
  <c r="R12" i="16"/>
  <c r="R13" i="16"/>
  <c r="R14" i="16"/>
  <c r="R15" i="16"/>
  <c r="R16" i="16"/>
  <c r="R17" i="16"/>
  <c r="R18" i="16"/>
  <c r="R19" i="16"/>
  <c r="R20" i="16"/>
  <c r="R21" i="16"/>
  <c r="R22" i="16"/>
  <c r="R23" i="16"/>
  <c r="R24" i="16"/>
  <c r="R25" i="16"/>
  <c r="R26" i="16"/>
  <c r="R27" i="16"/>
  <c r="R28" i="16"/>
  <c r="R29" i="16"/>
  <c r="R30" i="16"/>
  <c r="R31" i="16"/>
  <c r="R32" i="16"/>
  <c r="R33" i="16"/>
  <c r="R34" i="16"/>
  <c r="R35" i="16"/>
  <c r="R36" i="16"/>
  <c r="R37" i="16"/>
  <c r="R38" i="16"/>
  <c r="R39" i="16"/>
  <c r="R40" i="16"/>
  <c r="R41" i="16"/>
  <c r="R42" i="16"/>
  <c r="R43" i="16"/>
  <c r="R44" i="16"/>
  <c r="R45" i="16"/>
  <c r="R46" i="16"/>
  <c r="R47" i="16"/>
  <c r="R48" i="16"/>
  <c r="R49" i="16"/>
  <c r="R50" i="16"/>
  <c r="R51" i="16"/>
  <c r="R52" i="16"/>
  <c r="R53" i="16"/>
  <c r="R54" i="16"/>
  <c r="R55" i="16"/>
  <c r="R56" i="16"/>
  <c r="R57" i="16"/>
  <c r="R58" i="16"/>
  <c r="R59" i="16"/>
  <c r="R60" i="16"/>
  <c r="R61" i="16"/>
  <c r="R62" i="16"/>
  <c r="R63" i="16"/>
  <c r="R64" i="16"/>
  <c r="R65" i="16"/>
  <c r="R66" i="16"/>
  <c r="R67" i="16"/>
  <c r="R68" i="16"/>
  <c r="R69" i="16"/>
  <c r="R70" i="16"/>
  <c r="R71" i="16"/>
  <c r="R72" i="16"/>
  <c r="R73" i="16"/>
  <c r="R74" i="16"/>
  <c r="R75" i="16"/>
  <c r="R76" i="16"/>
  <c r="R77" i="16"/>
  <c r="R78" i="16"/>
  <c r="R79" i="16"/>
  <c r="R80" i="16"/>
  <c r="R81" i="16"/>
  <c r="R82" i="16"/>
  <c r="R83" i="16"/>
  <c r="R84" i="16"/>
  <c r="R85" i="16"/>
  <c r="R86" i="16"/>
  <c r="R87" i="16"/>
  <c r="R88" i="16"/>
  <c r="R89" i="16"/>
  <c r="R90" i="16"/>
  <c r="R91" i="16"/>
  <c r="R92" i="16"/>
  <c r="R93" i="16"/>
  <c r="R94" i="16"/>
  <c r="R95" i="16"/>
  <c r="R96" i="16"/>
  <c r="R97" i="16"/>
  <c r="R98" i="16"/>
  <c r="R99" i="16"/>
  <c r="R100" i="16"/>
  <c r="R101" i="16"/>
  <c r="R102" i="16"/>
  <c r="R103" i="16"/>
  <c r="R104" i="16"/>
  <c r="R105" i="16"/>
  <c r="R106" i="16"/>
  <c r="R107" i="16"/>
  <c r="R108" i="16"/>
  <c r="R109" i="16"/>
  <c r="R110" i="16"/>
  <c r="R111" i="16"/>
  <c r="R112" i="16"/>
  <c r="R113" i="16"/>
  <c r="R114" i="16"/>
  <c r="R115" i="16"/>
  <c r="R116" i="16"/>
  <c r="R117" i="16"/>
  <c r="R118" i="16"/>
  <c r="R119" i="16"/>
  <c r="R120" i="16"/>
  <c r="R121" i="16"/>
  <c r="R122" i="16"/>
  <c r="R123" i="16"/>
  <c r="R124" i="16"/>
  <c r="R125" i="16"/>
  <c r="R126" i="16"/>
  <c r="R127" i="16"/>
  <c r="R128" i="16"/>
  <c r="R129" i="16"/>
  <c r="R130" i="16"/>
  <c r="R131" i="16"/>
  <c r="R132" i="16"/>
  <c r="R133" i="16"/>
  <c r="R134" i="16"/>
  <c r="R135" i="16"/>
  <c r="R136" i="16"/>
  <c r="R137" i="16"/>
  <c r="R138" i="16"/>
  <c r="R139" i="16"/>
  <c r="R140" i="16"/>
  <c r="R141" i="16"/>
  <c r="R142" i="16"/>
  <c r="R143" i="16"/>
  <c r="R144" i="16"/>
  <c r="R145" i="16"/>
  <c r="R146" i="16"/>
  <c r="R147" i="16"/>
  <c r="R148" i="16"/>
  <c r="R149" i="16"/>
  <c r="R150" i="16"/>
  <c r="R151" i="16"/>
  <c r="R152" i="16"/>
  <c r="D154" i="16" l="1"/>
  <c r="D153" i="16"/>
  <c r="AX154" i="16"/>
  <c r="AX153" i="16"/>
  <c r="AY153" i="16"/>
  <c r="AY154" i="16"/>
  <c r="AG154" i="16"/>
  <c r="AZ154" i="16" s="1"/>
  <c r="AZ153" i="16"/>
  <c r="S32" i="16"/>
  <c r="B13" i="16"/>
  <c r="B12" i="16"/>
  <c r="B11" i="16"/>
  <c r="B52" i="16"/>
  <c r="B49" i="16"/>
  <c r="B145" i="16"/>
  <c r="B66" i="16"/>
  <c r="B64" i="16"/>
  <c r="B65" i="16"/>
  <c r="B55" i="16"/>
  <c r="B86" i="16"/>
  <c r="B72" i="16"/>
  <c r="B17" i="16"/>
  <c r="B68" i="16"/>
  <c r="B130" i="16"/>
  <c r="B135" i="16"/>
  <c r="B133" i="16"/>
  <c r="B131" i="16"/>
  <c r="B79" i="16"/>
  <c r="B136" i="16"/>
  <c r="B87" i="16"/>
  <c r="B82" i="16"/>
  <c r="B83" i="16"/>
  <c r="B129" i="16"/>
  <c r="B128" i="16"/>
  <c r="B88" i="16"/>
  <c r="B69" i="16"/>
  <c r="B126" i="16"/>
  <c r="B89" i="16"/>
  <c r="B85" i="16"/>
  <c r="B113" i="16"/>
  <c r="B124" i="16"/>
  <c r="B84" i="16"/>
  <c r="B123" i="16"/>
  <c r="B107" i="16"/>
  <c r="B75" i="16"/>
  <c r="B77" i="16"/>
  <c r="B70" i="16"/>
  <c r="B74" i="16"/>
  <c r="B76" i="16"/>
  <c r="B115" i="16"/>
  <c r="B104" i="16"/>
  <c r="B73" i="16"/>
  <c r="B114" i="16"/>
  <c r="B109" i="16"/>
  <c r="B67" i="16"/>
  <c r="B117" i="16"/>
  <c r="B116" i="16"/>
  <c r="B119" i="16"/>
  <c r="B110" i="16"/>
  <c r="B111" i="16"/>
  <c r="B96" i="16"/>
  <c r="B101" i="16"/>
  <c r="B78" i="16"/>
  <c r="B102" i="16"/>
  <c r="B99" i="16"/>
  <c r="B100" i="16"/>
  <c r="B91" i="16"/>
  <c r="B94" i="16"/>
  <c r="B103" i="16"/>
  <c r="B90" i="16"/>
  <c r="B92" i="16"/>
  <c r="B93" i="16"/>
  <c r="B97" i="16"/>
  <c r="B146" i="16"/>
  <c r="B57" i="16"/>
  <c r="B139" i="16"/>
  <c r="B46" i="16"/>
  <c r="B60" i="16"/>
  <c r="B44" i="16"/>
  <c r="B50" i="16"/>
  <c r="B43" i="16"/>
  <c r="B54" i="16"/>
  <c r="B53" i="16"/>
  <c r="B138" i="16"/>
  <c r="B47" i="16"/>
  <c r="B51" i="16"/>
  <c r="B143" i="16"/>
  <c r="B132" i="16"/>
  <c r="B134" i="16"/>
  <c r="B48" i="16"/>
  <c r="B140" i="16"/>
  <c r="B80" i="16"/>
  <c r="B81" i="16"/>
  <c r="B148" i="16"/>
  <c r="B150" i="16"/>
  <c r="B142" i="16"/>
  <c r="B45" i="16"/>
  <c r="B127" i="16"/>
  <c r="B38" i="16"/>
  <c r="B59" i="16"/>
  <c r="B39" i="16"/>
  <c r="B58" i="16"/>
  <c r="B41" i="16"/>
  <c r="B42" i="16"/>
  <c r="B125" i="16"/>
  <c r="B40" i="16"/>
  <c r="B21" i="16"/>
  <c r="B24" i="16"/>
  <c r="B149" i="16"/>
  <c r="B19" i="16"/>
  <c r="B16" i="16"/>
  <c r="B71" i="16"/>
  <c r="B112" i="16"/>
  <c r="B118" i="16"/>
  <c r="B22" i="16"/>
  <c r="B122" i="16"/>
  <c r="B105" i="16"/>
  <c r="B23" i="16"/>
  <c r="B141" i="16"/>
  <c r="B14" i="16"/>
  <c r="B18" i="16"/>
  <c r="B152" i="16"/>
  <c r="B62" i="16"/>
  <c r="B108" i="16"/>
  <c r="B121" i="16"/>
  <c r="B106" i="16"/>
  <c r="B20" i="16"/>
  <c r="B15" i="16"/>
  <c r="B144" i="16"/>
  <c r="B35" i="16"/>
  <c r="B56" i="16"/>
  <c r="B27" i="16"/>
  <c r="B33" i="16"/>
  <c r="B26" i="16"/>
  <c r="B34" i="16"/>
  <c r="B25" i="16"/>
  <c r="B29" i="16"/>
  <c r="B63" i="16"/>
  <c r="B30" i="16"/>
  <c r="B28" i="16"/>
  <c r="B31" i="16"/>
  <c r="B36" i="16"/>
  <c r="B61" i="16"/>
  <c r="B37" i="16"/>
  <c r="B32" i="16"/>
  <c r="B147" i="16"/>
  <c r="B98" i="16"/>
  <c r="B151" i="16"/>
  <c r="B95" i="16"/>
  <c r="B137" i="16"/>
  <c r="B120" i="16"/>
  <c r="B3" i="16"/>
  <c r="B4" i="16"/>
  <c r="B5" i="16"/>
  <c r="B6" i="16"/>
  <c r="B7" i="16"/>
  <c r="B8" i="16"/>
  <c r="B9" i="16"/>
  <c r="B10" i="16"/>
  <c r="AD13" i="16"/>
  <c r="AD12" i="16"/>
  <c r="AD11" i="16"/>
  <c r="AD52" i="16"/>
  <c r="AD49" i="16"/>
  <c r="AD145" i="16"/>
  <c r="AD66" i="16"/>
  <c r="AD64" i="16"/>
  <c r="AD65" i="16"/>
  <c r="AD55" i="16"/>
  <c r="AD86" i="16"/>
  <c r="AD72" i="16"/>
  <c r="AD17" i="16"/>
  <c r="AD68" i="16"/>
  <c r="AD130" i="16"/>
  <c r="AD135" i="16"/>
  <c r="AD133" i="16"/>
  <c r="AD131" i="16"/>
  <c r="AD79" i="16"/>
  <c r="AD136" i="16"/>
  <c r="AD87" i="16"/>
  <c r="AD82" i="16"/>
  <c r="AD83" i="16"/>
  <c r="AD129" i="16"/>
  <c r="AD128" i="16"/>
  <c r="AD88" i="16"/>
  <c r="AD69" i="16"/>
  <c r="AD126" i="16"/>
  <c r="AD89" i="16"/>
  <c r="AD85" i="16"/>
  <c r="AD113" i="16"/>
  <c r="AD124" i="16"/>
  <c r="AD84" i="16"/>
  <c r="AD123" i="16"/>
  <c r="AD107" i="16"/>
  <c r="AD75" i="16"/>
  <c r="AD77" i="16"/>
  <c r="AD70" i="16"/>
  <c r="AD74" i="16"/>
  <c r="AD76" i="16"/>
  <c r="AD115" i="16"/>
  <c r="AD104" i="16"/>
  <c r="AD73" i="16"/>
  <c r="AD114" i="16"/>
  <c r="AD109" i="16"/>
  <c r="AD67" i="16"/>
  <c r="AD117" i="16"/>
  <c r="AD116" i="16"/>
  <c r="AD119" i="16"/>
  <c r="AD110" i="16"/>
  <c r="AD111" i="16"/>
  <c r="AD96" i="16"/>
  <c r="AD101" i="16"/>
  <c r="AD78" i="16"/>
  <c r="AD102" i="16"/>
  <c r="AD99" i="16"/>
  <c r="AD100" i="16"/>
  <c r="AD91" i="16"/>
  <c r="AD94" i="16"/>
  <c r="AD103" i="16"/>
  <c r="AD90" i="16"/>
  <c r="AD92" i="16"/>
  <c r="AD93" i="16"/>
  <c r="AD97" i="16"/>
  <c r="AD146" i="16"/>
  <c r="AD57" i="16"/>
  <c r="AD139" i="16"/>
  <c r="AD46" i="16"/>
  <c r="AD60" i="16"/>
  <c r="AD44" i="16"/>
  <c r="AD50" i="16"/>
  <c r="AD43" i="16"/>
  <c r="AD54" i="16"/>
  <c r="AD53" i="16"/>
  <c r="AD138" i="16"/>
  <c r="AD47" i="16"/>
  <c r="AD51" i="16"/>
  <c r="AD143" i="16"/>
  <c r="AD132" i="16"/>
  <c r="AD134" i="16"/>
  <c r="AD48" i="16"/>
  <c r="AD140" i="16"/>
  <c r="AD80" i="16"/>
  <c r="AD81" i="16"/>
  <c r="AD148" i="16"/>
  <c r="AD150" i="16"/>
  <c r="AD142" i="16"/>
  <c r="AD45" i="16"/>
  <c r="AD127" i="16"/>
  <c r="AD38" i="16"/>
  <c r="AD59" i="16"/>
  <c r="AD39" i="16"/>
  <c r="AD58" i="16"/>
  <c r="AD41" i="16"/>
  <c r="AD42" i="16"/>
  <c r="AD125" i="16"/>
  <c r="AD40" i="16"/>
  <c r="AD21" i="16"/>
  <c r="AD24" i="16"/>
  <c r="AD149" i="16"/>
  <c r="AD19" i="16"/>
  <c r="AD16" i="16"/>
  <c r="AD71" i="16"/>
  <c r="AD112" i="16"/>
  <c r="AD118" i="16"/>
  <c r="AD22" i="16"/>
  <c r="AD122" i="16"/>
  <c r="AD105" i="16"/>
  <c r="AD23" i="16"/>
  <c r="AD141" i="16"/>
  <c r="AD14" i="16"/>
  <c r="AD18" i="16"/>
  <c r="AD152" i="16"/>
  <c r="AD62" i="16"/>
  <c r="AD108" i="16"/>
  <c r="AD121" i="16"/>
  <c r="AD106" i="16"/>
  <c r="AD20" i="16"/>
  <c r="AD15" i="16"/>
  <c r="AD144" i="16"/>
  <c r="AD35" i="16"/>
  <c r="AD56" i="16"/>
  <c r="AD27" i="16"/>
  <c r="AD33" i="16"/>
  <c r="AD26" i="16"/>
  <c r="AD34" i="16"/>
  <c r="AD25" i="16"/>
  <c r="AD29" i="16"/>
  <c r="AD63" i="16"/>
  <c r="AD30" i="16"/>
  <c r="AD28" i="16"/>
  <c r="AD31" i="16"/>
  <c r="AD36" i="16"/>
  <c r="AD61" i="16"/>
  <c r="AD37" i="16"/>
  <c r="AD32" i="16"/>
  <c r="AD147" i="16"/>
  <c r="AD98" i="16"/>
  <c r="AD151" i="16"/>
  <c r="AD95" i="16"/>
  <c r="AD137" i="16"/>
  <c r="AD120" i="16"/>
  <c r="AD3" i="16"/>
  <c r="AD4" i="16"/>
  <c r="AD5" i="16"/>
  <c r="AD6" i="16"/>
  <c r="AD7" i="16"/>
  <c r="AD8" i="16"/>
  <c r="AD9" i="16"/>
  <c r="AD10" i="16"/>
  <c r="AC13" i="16"/>
  <c r="AC12" i="16"/>
  <c r="AC11" i="16"/>
  <c r="AC52" i="16"/>
  <c r="AC49" i="16"/>
  <c r="AC145" i="16"/>
  <c r="AC66" i="16"/>
  <c r="AC64" i="16"/>
  <c r="AC65" i="16"/>
  <c r="AC55" i="16"/>
  <c r="AC86" i="16"/>
  <c r="AC72" i="16"/>
  <c r="AC17" i="16"/>
  <c r="AC68" i="16"/>
  <c r="AC130" i="16"/>
  <c r="AC135" i="16"/>
  <c r="AC133" i="16"/>
  <c r="AC131" i="16"/>
  <c r="AC79" i="16"/>
  <c r="AC136" i="16"/>
  <c r="AC87" i="16"/>
  <c r="AC82" i="16"/>
  <c r="AC83" i="16"/>
  <c r="AC129" i="16"/>
  <c r="AC128" i="16"/>
  <c r="AC88" i="16"/>
  <c r="AC69" i="16"/>
  <c r="AC126" i="16"/>
  <c r="AC89" i="16"/>
  <c r="AC85" i="16"/>
  <c r="AC113" i="16"/>
  <c r="AC124" i="16"/>
  <c r="AC84" i="16"/>
  <c r="AC123" i="16"/>
  <c r="AC107" i="16"/>
  <c r="AC75" i="16"/>
  <c r="AC77" i="16"/>
  <c r="AC70" i="16"/>
  <c r="AC74" i="16"/>
  <c r="AC76" i="16"/>
  <c r="AC115" i="16"/>
  <c r="AC104" i="16"/>
  <c r="AC73" i="16"/>
  <c r="AC114" i="16"/>
  <c r="AC109" i="16"/>
  <c r="AC67" i="16"/>
  <c r="AC117" i="16"/>
  <c r="AC116" i="16"/>
  <c r="AC119" i="16"/>
  <c r="AC110" i="16"/>
  <c r="AC111" i="16"/>
  <c r="AC96" i="16"/>
  <c r="AC101" i="16"/>
  <c r="AC78" i="16"/>
  <c r="AC102" i="16"/>
  <c r="AC99" i="16"/>
  <c r="AC100" i="16"/>
  <c r="AC91" i="16"/>
  <c r="AC94" i="16"/>
  <c r="AC103" i="16"/>
  <c r="AC90" i="16"/>
  <c r="AC92" i="16"/>
  <c r="AC93" i="16"/>
  <c r="AC97" i="16"/>
  <c r="AC146" i="16"/>
  <c r="AC57" i="16"/>
  <c r="AC139" i="16"/>
  <c r="AC46" i="16"/>
  <c r="AC60" i="16"/>
  <c r="AC44" i="16"/>
  <c r="AC50" i="16"/>
  <c r="AC43" i="16"/>
  <c r="AC54" i="16"/>
  <c r="AC53" i="16"/>
  <c r="AC138" i="16"/>
  <c r="AC47" i="16"/>
  <c r="AC51" i="16"/>
  <c r="AC143" i="16"/>
  <c r="AC132" i="16"/>
  <c r="AC134" i="16"/>
  <c r="AC48" i="16"/>
  <c r="AC140" i="16"/>
  <c r="AC80" i="16"/>
  <c r="AC81" i="16"/>
  <c r="AC148" i="16"/>
  <c r="AC150" i="16"/>
  <c r="AC142" i="16"/>
  <c r="AC45" i="16"/>
  <c r="AC127" i="16"/>
  <c r="AC38" i="16"/>
  <c r="AC59" i="16"/>
  <c r="AC39" i="16"/>
  <c r="AC58" i="16"/>
  <c r="AC41" i="16"/>
  <c r="AC42" i="16"/>
  <c r="AC125" i="16"/>
  <c r="AC40" i="16"/>
  <c r="AC21" i="16"/>
  <c r="AC24" i="16"/>
  <c r="AC149" i="16"/>
  <c r="AC19" i="16"/>
  <c r="AC16" i="16"/>
  <c r="AC71" i="16"/>
  <c r="AC112" i="16"/>
  <c r="AC118" i="16"/>
  <c r="AC22" i="16"/>
  <c r="AC122" i="16"/>
  <c r="AC105" i="16"/>
  <c r="AC23" i="16"/>
  <c r="AC141" i="16"/>
  <c r="AC14" i="16"/>
  <c r="AC18" i="16"/>
  <c r="AC152" i="16"/>
  <c r="AC62" i="16"/>
  <c r="AC108" i="16"/>
  <c r="AC121" i="16"/>
  <c r="AC106" i="16"/>
  <c r="AC20" i="16"/>
  <c r="AC15" i="16"/>
  <c r="AC144" i="16"/>
  <c r="AC35" i="16"/>
  <c r="AC56" i="16"/>
  <c r="AC27" i="16"/>
  <c r="AC33" i="16"/>
  <c r="AC26" i="16"/>
  <c r="AC34" i="16"/>
  <c r="AC25" i="16"/>
  <c r="AC29" i="16"/>
  <c r="AC63" i="16"/>
  <c r="AC30" i="16"/>
  <c r="AC28" i="16"/>
  <c r="AC31" i="16"/>
  <c r="AC36" i="16"/>
  <c r="AC61" i="16"/>
  <c r="AC37" i="16"/>
  <c r="AC32" i="16"/>
  <c r="AC147" i="16"/>
  <c r="AC98" i="16"/>
  <c r="AC151" i="16"/>
  <c r="AC95" i="16"/>
  <c r="AC137" i="16"/>
  <c r="AC120" i="16"/>
  <c r="AC3" i="16"/>
  <c r="AC4" i="16"/>
  <c r="AC5" i="16"/>
  <c r="AC6" i="16"/>
  <c r="AC7" i="16"/>
  <c r="AC8" i="16"/>
  <c r="AC9" i="16"/>
  <c r="AC10" i="16"/>
  <c r="AB13" i="16"/>
  <c r="AB12" i="16"/>
  <c r="AB11" i="16"/>
  <c r="AB52" i="16"/>
  <c r="AB49" i="16"/>
  <c r="AB145" i="16"/>
  <c r="AB66" i="16"/>
  <c r="AB64" i="16"/>
  <c r="AB65" i="16"/>
  <c r="AB55" i="16"/>
  <c r="AB86" i="16"/>
  <c r="AB72" i="16"/>
  <c r="AB17" i="16"/>
  <c r="AB68" i="16"/>
  <c r="AB130" i="16"/>
  <c r="AB135" i="16"/>
  <c r="AB133" i="16"/>
  <c r="AB131" i="16"/>
  <c r="AB79" i="16"/>
  <c r="AB136" i="16"/>
  <c r="AB87" i="16"/>
  <c r="AB82" i="16"/>
  <c r="AB83" i="16"/>
  <c r="AB129" i="16"/>
  <c r="AB128" i="16"/>
  <c r="AB88" i="16"/>
  <c r="AB69" i="16"/>
  <c r="AB126" i="16"/>
  <c r="AB89" i="16"/>
  <c r="AB85" i="16"/>
  <c r="AB113" i="16"/>
  <c r="AB124" i="16"/>
  <c r="AB84" i="16"/>
  <c r="AB123" i="16"/>
  <c r="AB107" i="16"/>
  <c r="AB75" i="16"/>
  <c r="AB77" i="16"/>
  <c r="AB70" i="16"/>
  <c r="AB74" i="16"/>
  <c r="AB76" i="16"/>
  <c r="AB115" i="16"/>
  <c r="AB104" i="16"/>
  <c r="AB73" i="16"/>
  <c r="AB114" i="16"/>
  <c r="AB109" i="16"/>
  <c r="AB67" i="16"/>
  <c r="AB117" i="16"/>
  <c r="AB116" i="16"/>
  <c r="AB119" i="16"/>
  <c r="AB110" i="16"/>
  <c r="AB111" i="16"/>
  <c r="AB96" i="16"/>
  <c r="AB101" i="16"/>
  <c r="AB78" i="16"/>
  <c r="AB102" i="16"/>
  <c r="AB99" i="16"/>
  <c r="AB100" i="16"/>
  <c r="AB91" i="16"/>
  <c r="AB94" i="16"/>
  <c r="AB103" i="16"/>
  <c r="AB90" i="16"/>
  <c r="AB92" i="16"/>
  <c r="AB93" i="16"/>
  <c r="AB97" i="16"/>
  <c r="AB146" i="16"/>
  <c r="AB57" i="16"/>
  <c r="AB139" i="16"/>
  <c r="AB46" i="16"/>
  <c r="AB60" i="16"/>
  <c r="AB44" i="16"/>
  <c r="AB50" i="16"/>
  <c r="AB43" i="16"/>
  <c r="AB54" i="16"/>
  <c r="AB53" i="16"/>
  <c r="AB138" i="16"/>
  <c r="AB47" i="16"/>
  <c r="AB51" i="16"/>
  <c r="AB143" i="16"/>
  <c r="AB132" i="16"/>
  <c r="AB134" i="16"/>
  <c r="AB48" i="16"/>
  <c r="AB140" i="16"/>
  <c r="AB80" i="16"/>
  <c r="AB81" i="16"/>
  <c r="AB148" i="16"/>
  <c r="AB150" i="16"/>
  <c r="AB142" i="16"/>
  <c r="AB45" i="16"/>
  <c r="AB127" i="16"/>
  <c r="AB38" i="16"/>
  <c r="AB59" i="16"/>
  <c r="AB39" i="16"/>
  <c r="AB58" i="16"/>
  <c r="AB41" i="16"/>
  <c r="AB42" i="16"/>
  <c r="AB125" i="16"/>
  <c r="AB40" i="16"/>
  <c r="AB21" i="16"/>
  <c r="AB24" i="16"/>
  <c r="AB149" i="16"/>
  <c r="AB19" i="16"/>
  <c r="AB16" i="16"/>
  <c r="AB71" i="16"/>
  <c r="AB112" i="16"/>
  <c r="AB118" i="16"/>
  <c r="AB22" i="16"/>
  <c r="AB122" i="16"/>
  <c r="AB105" i="16"/>
  <c r="AB23" i="16"/>
  <c r="AB141" i="16"/>
  <c r="AB14" i="16"/>
  <c r="AB18" i="16"/>
  <c r="AB152" i="16"/>
  <c r="AB62" i="16"/>
  <c r="AB108" i="16"/>
  <c r="AB121" i="16"/>
  <c r="AB106" i="16"/>
  <c r="AB20" i="16"/>
  <c r="AB15" i="16"/>
  <c r="AB144" i="16"/>
  <c r="AB35" i="16"/>
  <c r="AB56" i="16"/>
  <c r="AB27" i="16"/>
  <c r="AB33" i="16"/>
  <c r="AB26" i="16"/>
  <c r="AB34" i="16"/>
  <c r="AB25" i="16"/>
  <c r="AB29" i="16"/>
  <c r="AB63" i="16"/>
  <c r="AB30" i="16"/>
  <c r="AB28" i="16"/>
  <c r="AB31" i="16"/>
  <c r="AB36" i="16"/>
  <c r="AB61" i="16"/>
  <c r="AB37" i="16"/>
  <c r="AB32" i="16"/>
  <c r="AB147" i="16"/>
  <c r="AB98" i="16"/>
  <c r="AB151" i="16"/>
  <c r="AB95" i="16"/>
  <c r="AB137" i="16"/>
  <c r="AB120" i="16"/>
  <c r="AB3" i="16"/>
  <c r="AB4" i="16"/>
  <c r="AB5" i="16"/>
  <c r="AB6" i="16"/>
  <c r="AB7" i="16"/>
  <c r="AB8" i="16"/>
  <c r="AB9" i="16"/>
  <c r="AB10" i="16"/>
  <c r="AA13" i="16"/>
  <c r="AA12" i="16"/>
  <c r="AA11" i="16"/>
  <c r="AA52" i="16"/>
  <c r="AA49" i="16"/>
  <c r="AA145" i="16"/>
  <c r="AA66" i="16"/>
  <c r="AA64" i="16"/>
  <c r="AA65" i="16"/>
  <c r="AA55" i="16"/>
  <c r="AA86" i="16"/>
  <c r="AA72" i="16"/>
  <c r="AA17" i="16"/>
  <c r="AA68" i="16"/>
  <c r="AA130" i="16"/>
  <c r="AA135" i="16"/>
  <c r="AA133" i="16"/>
  <c r="AA131" i="16"/>
  <c r="AA79" i="16"/>
  <c r="AA136" i="16"/>
  <c r="AA87" i="16"/>
  <c r="AA82" i="16"/>
  <c r="AA83" i="16"/>
  <c r="AA129" i="16"/>
  <c r="AA128" i="16"/>
  <c r="AA88" i="16"/>
  <c r="AA69" i="16"/>
  <c r="AA126" i="16"/>
  <c r="AA89" i="16"/>
  <c r="AA85" i="16"/>
  <c r="AA113" i="16"/>
  <c r="AA124" i="16"/>
  <c r="AA84" i="16"/>
  <c r="AA123" i="16"/>
  <c r="AA107" i="16"/>
  <c r="AA75" i="16"/>
  <c r="AA77" i="16"/>
  <c r="AA70" i="16"/>
  <c r="AA74" i="16"/>
  <c r="AA76" i="16"/>
  <c r="AA115" i="16"/>
  <c r="AA104" i="16"/>
  <c r="AA73" i="16"/>
  <c r="AA114" i="16"/>
  <c r="AA109" i="16"/>
  <c r="AA67" i="16"/>
  <c r="AA117" i="16"/>
  <c r="AA116" i="16"/>
  <c r="AA119" i="16"/>
  <c r="AA110" i="16"/>
  <c r="AA111" i="16"/>
  <c r="AA96" i="16"/>
  <c r="AA101" i="16"/>
  <c r="AA78" i="16"/>
  <c r="AA102" i="16"/>
  <c r="AA99" i="16"/>
  <c r="AA100" i="16"/>
  <c r="AA91" i="16"/>
  <c r="AA94" i="16"/>
  <c r="AA103" i="16"/>
  <c r="AA90" i="16"/>
  <c r="AA92" i="16"/>
  <c r="AA93" i="16"/>
  <c r="AA97" i="16"/>
  <c r="AA146" i="16"/>
  <c r="AA57" i="16"/>
  <c r="AA139" i="16"/>
  <c r="AA46" i="16"/>
  <c r="AA60" i="16"/>
  <c r="AA44" i="16"/>
  <c r="AA50" i="16"/>
  <c r="AA43" i="16"/>
  <c r="AA54" i="16"/>
  <c r="AA53" i="16"/>
  <c r="AA138" i="16"/>
  <c r="AA47" i="16"/>
  <c r="AA51" i="16"/>
  <c r="AA143" i="16"/>
  <c r="AA132" i="16"/>
  <c r="AA134" i="16"/>
  <c r="AA48" i="16"/>
  <c r="AA140" i="16"/>
  <c r="AA80" i="16"/>
  <c r="AA81" i="16"/>
  <c r="AA148" i="16"/>
  <c r="AA150" i="16"/>
  <c r="AA142" i="16"/>
  <c r="AA45" i="16"/>
  <c r="AA127" i="16"/>
  <c r="AA38" i="16"/>
  <c r="AA59" i="16"/>
  <c r="AA39" i="16"/>
  <c r="AA58" i="16"/>
  <c r="AA41" i="16"/>
  <c r="AA42" i="16"/>
  <c r="AA125" i="16"/>
  <c r="AA40" i="16"/>
  <c r="AA21" i="16"/>
  <c r="AA24" i="16"/>
  <c r="AA149" i="16"/>
  <c r="AA19" i="16"/>
  <c r="AA16" i="16"/>
  <c r="AA71" i="16"/>
  <c r="AA112" i="16"/>
  <c r="AA118" i="16"/>
  <c r="AA22" i="16"/>
  <c r="AA122" i="16"/>
  <c r="AA105" i="16"/>
  <c r="AA23" i="16"/>
  <c r="AA141" i="16"/>
  <c r="AA14" i="16"/>
  <c r="AA18" i="16"/>
  <c r="AA152" i="16"/>
  <c r="AA62" i="16"/>
  <c r="AA108" i="16"/>
  <c r="AA121" i="16"/>
  <c r="AA106" i="16"/>
  <c r="AA20" i="16"/>
  <c r="AA15" i="16"/>
  <c r="AA144" i="16"/>
  <c r="AA35" i="16"/>
  <c r="AA56" i="16"/>
  <c r="AA27" i="16"/>
  <c r="AA33" i="16"/>
  <c r="AA26" i="16"/>
  <c r="AA34" i="16"/>
  <c r="AA25" i="16"/>
  <c r="AA29" i="16"/>
  <c r="AA63" i="16"/>
  <c r="AA30" i="16"/>
  <c r="AA28" i="16"/>
  <c r="AA31" i="16"/>
  <c r="AA36" i="16"/>
  <c r="AA61" i="16"/>
  <c r="AA37" i="16"/>
  <c r="AA32" i="16"/>
  <c r="AA147" i="16"/>
  <c r="AA98" i="16"/>
  <c r="AA151" i="16"/>
  <c r="AA95" i="16"/>
  <c r="AA137" i="16"/>
  <c r="AA120" i="16"/>
  <c r="AA3" i="16"/>
  <c r="AA4" i="16"/>
  <c r="AA5" i="16"/>
  <c r="AA6" i="16"/>
  <c r="AA7" i="16"/>
  <c r="AA8" i="16"/>
  <c r="AA9" i="16"/>
  <c r="AA10" i="16"/>
  <c r="Z13" i="16"/>
  <c r="Z12" i="16"/>
  <c r="Z11" i="16"/>
  <c r="Z52" i="16"/>
  <c r="Z49" i="16"/>
  <c r="Z145" i="16"/>
  <c r="Z66" i="16"/>
  <c r="Z64" i="16"/>
  <c r="Z65" i="16"/>
  <c r="Z55" i="16"/>
  <c r="Z86" i="16"/>
  <c r="Z72" i="16"/>
  <c r="Z17" i="16"/>
  <c r="Z68" i="16"/>
  <c r="Z130" i="16"/>
  <c r="Z135" i="16"/>
  <c r="Z133" i="16"/>
  <c r="Z131" i="16"/>
  <c r="Z79" i="16"/>
  <c r="Z136" i="16"/>
  <c r="Z87" i="16"/>
  <c r="Z82" i="16"/>
  <c r="Z83" i="16"/>
  <c r="Z129" i="16"/>
  <c r="Z128" i="16"/>
  <c r="Z88" i="16"/>
  <c r="Z69" i="16"/>
  <c r="Z126" i="16"/>
  <c r="Z89" i="16"/>
  <c r="Z85" i="16"/>
  <c r="Z113" i="16"/>
  <c r="Z124" i="16"/>
  <c r="Z84" i="16"/>
  <c r="Z123" i="16"/>
  <c r="Z107" i="16"/>
  <c r="Z75" i="16"/>
  <c r="Z77" i="16"/>
  <c r="Z70" i="16"/>
  <c r="Z74" i="16"/>
  <c r="Z76" i="16"/>
  <c r="Z115" i="16"/>
  <c r="Z104" i="16"/>
  <c r="Z73" i="16"/>
  <c r="Z114" i="16"/>
  <c r="Z109" i="16"/>
  <c r="Z67" i="16"/>
  <c r="Z117" i="16"/>
  <c r="Z116" i="16"/>
  <c r="Z119" i="16"/>
  <c r="Z110" i="16"/>
  <c r="Z111" i="16"/>
  <c r="Z96" i="16"/>
  <c r="Z101" i="16"/>
  <c r="Z78" i="16"/>
  <c r="Z102" i="16"/>
  <c r="Z99" i="16"/>
  <c r="Z100" i="16"/>
  <c r="Z91" i="16"/>
  <c r="Z94" i="16"/>
  <c r="Z103" i="16"/>
  <c r="Z90" i="16"/>
  <c r="Z92" i="16"/>
  <c r="Z93" i="16"/>
  <c r="Z97" i="16"/>
  <c r="Z146" i="16"/>
  <c r="Z57" i="16"/>
  <c r="Z139" i="16"/>
  <c r="Z46" i="16"/>
  <c r="Z60" i="16"/>
  <c r="Z44" i="16"/>
  <c r="Z50" i="16"/>
  <c r="Z43" i="16"/>
  <c r="Z54" i="16"/>
  <c r="Z53" i="16"/>
  <c r="Z138" i="16"/>
  <c r="Z47" i="16"/>
  <c r="Z51" i="16"/>
  <c r="Z143" i="16"/>
  <c r="Z132" i="16"/>
  <c r="Z134" i="16"/>
  <c r="Z48" i="16"/>
  <c r="Z140" i="16"/>
  <c r="Z80" i="16"/>
  <c r="Z81" i="16"/>
  <c r="Z148" i="16"/>
  <c r="Z150" i="16"/>
  <c r="Z142" i="16"/>
  <c r="Z45" i="16"/>
  <c r="Z127" i="16"/>
  <c r="Z38" i="16"/>
  <c r="Z59" i="16"/>
  <c r="Z39" i="16"/>
  <c r="Z58" i="16"/>
  <c r="Z41" i="16"/>
  <c r="Z42" i="16"/>
  <c r="Z125" i="16"/>
  <c r="Z40" i="16"/>
  <c r="Z21" i="16"/>
  <c r="Z24" i="16"/>
  <c r="Z149" i="16"/>
  <c r="Z19" i="16"/>
  <c r="Z16" i="16"/>
  <c r="Z71" i="16"/>
  <c r="Z112" i="16"/>
  <c r="Z118" i="16"/>
  <c r="Z22" i="16"/>
  <c r="Z122" i="16"/>
  <c r="Z105" i="16"/>
  <c r="Z23" i="16"/>
  <c r="Z141" i="16"/>
  <c r="Z14" i="16"/>
  <c r="Z18" i="16"/>
  <c r="Z152" i="16"/>
  <c r="Z62" i="16"/>
  <c r="Z108" i="16"/>
  <c r="Z121" i="16"/>
  <c r="Z106" i="16"/>
  <c r="Z20" i="16"/>
  <c r="Z15" i="16"/>
  <c r="Z144" i="16"/>
  <c r="Z35" i="16"/>
  <c r="Z56" i="16"/>
  <c r="Z27" i="16"/>
  <c r="Z33" i="16"/>
  <c r="Z26" i="16"/>
  <c r="Z34" i="16"/>
  <c r="Z25" i="16"/>
  <c r="Z29" i="16"/>
  <c r="Z63" i="16"/>
  <c r="Z30" i="16"/>
  <c r="Z28" i="16"/>
  <c r="Z31" i="16"/>
  <c r="Z36" i="16"/>
  <c r="Z61" i="16"/>
  <c r="Z37" i="16"/>
  <c r="Z32" i="16"/>
  <c r="Z147" i="16"/>
  <c r="Z98" i="16"/>
  <c r="Z151" i="16"/>
  <c r="Z95" i="16"/>
  <c r="Z137" i="16"/>
  <c r="Z120" i="16"/>
  <c r="Z3" i="16"/>
  <c r="Z4" i="16"/>
  <c r="Z5" i="16"/>
  <c r="Z6" i="16"/>
  <c r="Z7" i="16"/>
  <c r="Z8" i="16"/>
  <c r="Z9" i="16"/>
  <c r="Z10" i="16"/>
  <c r="Y13" i="16"/>
  <c r="Y12" i="16"/>
  <c r="Y11" i="16"/>
  <c r="Y52" i="16"/>
  <c r="Y49" i="16"/>
  <c r="Y145" i="16"/>
  <c r="Y66" i="16"/>
  <c r="Y64" i="16"/>
  <c r="Y65" i="16"/>
  <c r="Y55" i="16"/>
  <c r="Y86" i="16"/>
  <c r="Y72" i="16"/>
  <c r="Y17" i="16"/>
  <c r="Y68" i="16"/>
  <c r="Y130" i="16"/>
  <c r="Y135" i="16"/>
  <c r="Y133" i="16"/>
  <c r="Y131" i="16"/>
  <c r="Y79" i="16"/>
  <c r="Y136" i="16"/>
  <c r="Y87" i="16"/>
  <c r="Y82" i="16"/>
  <c r="Y83" i="16"/>
  <c r="Y129" i="16"/>
  <c r="Y128" i="16"/>
  <c r="Y88" i="16"/>
  <c r="Y69" i="16"/>
  <c r="Y126" i="16"/>
  <c r="Y89" i="16"/>
  <c r="Y85" i="16"/>
  <c r="Y113" i="16"/>
  <c r="Y124" i="16"/>
  <c r="Y84" i="16"/>
  <c r="Y123" i="16"/>
  <c r="Y107" i="16"/>
  <c r="Y75" i="16"/>
  <c r="Y77" i="16"/>
  <c r="Y70" i="16"/>
  <c r="Y74" i="16"/>
  <c r="Y76" i="16"/>
  <c r="Y115" i="16"/>
  <c r="Y104" i="16"/>
  <c r="Y73" i="16"/>
  <c r="Y114" i="16"/>
  <c r="Y109" i="16"/>
  <c r="Y67" i="16"/>
  <c r="Y117" i="16"/>
  <c r="Y116" i="16"/>
  <c r="Y119" i="16"/>
  <c r="Y110" i="16"/>
  <c r="Y111" i="16"/>
  <c r="Y96" i="16"/>
  <c r="Y101" i="16"/>
  <c r="Y78" i="16"/>
  <c r="Y102" i="16"/>
  <c r="Y99" i="16"/>
  <c r="Y100" i="16"/>
  <c r="Y91" i="16"/>
  <c r="Y94" i="16"/>
  <c r="Y103" i="16"/>
  <c r="Y90" i="16"/>
  <c r="Y92" i="16"/>
  <c r="Y93" i="16"/>
  <c r="Y97" i="16"/>
  <c r="Y146" i="16"/>
  <c r="Y57" i="16"/>
  <c r="Y139" i="16"/>
  <c r="Y46" i="16"/>
  <c r="Y60" i="16"/>
  <c r="Y44" i="16"/>
  <c r="Y50" i="16"/>
  <c r="Y43" i="16"/>
  <c r="Y54" i="16"/>
  <c r="Y53" i="16"/>
  <c r="Y138" i="16"/>
  <c r="Y47" i="16"/>
  <c r="Y51" i="16"/>
  <c r="Y143" i="16"/>
  <c r="Y132" i="16"/>
  <c r="Y134" i="16"/>
  <c r="Y48" i="16"/>
  <c r="Y140" i="16"/>
  <c r="Y80" i="16"/>
  <c r="Y81" i="16"/>
  <c r="Y148" i="16"/>
  <c r="Y150" i="16"/>
  <c r="Y142" i="16"/>
  <c r="Y45" i="16"/>
  <c r="Y127" i="16"/>
  <c r="Y38" i="16"/>
  <c r="Y59" i="16"/>
  <c r="Y39" i="16"/>
  <c r="Y58" i="16"/>
  <c r="Y41" i="16"/>
  <c r="Y42" i="16"/>
  <c r="Y125" i="16"/>
  <c r="Y40" i="16"/>
  <c r="Y21" i="16"/>
  <c r="Y24" i="16"/>
  <c r="Y149" i="16"/>
  <c r="Y19" i="16"/>
  <c r="Y16" i="16"/>
  <c r="Y71" i="16"/>
  <c r="Y112" i="16"/>
  <c r="Y118" i="16"/>
  <c r="Y22" i="16"/>
  <c r="Y122" i="16"/>
  <c r="Y105" i="16"/>
  <c r="Y23" i="16"/>
  <c r="Y141" i="16"/>
  <c r="Y14" i="16"/>
  <c r="Y18" i="16"/>
  <c r="Y152" i="16"/>
  <c r="Y62" i="16"/>
  <c r="Y108" i="16"/>
  <c r="Y121" i="16"/>
  <c r="Y106" i="16"/>
  <c r="Y20" i="16"/>
  <c r="Y15" i="16"/>
  <c r="Y144" i="16"/>
  <c r="Y35" i="16"/>
  <c r="Y56" i="16"/>
  <c r="Y27" i="16"/>
  <c r="Y33" i="16"/>
  <c r="Y26" i="16"/>
  <c r="Y34" i="16"/>
  <c r="Y25" i="16"/>
  <c r="Y29" i="16"/>
  <c r="Y63" i="16"/>
  <c r="Y30" i="16"/>
  <c r="Y28" i="16"/>
  <c r="Y31" i="16"/>
  <c r="Y36" i="16"/>
  <c r="Y61" i="16"/>
  <c r="Y37" i="16"/>
  <c r="Y32" i="16"/>
  <c r="Y147" i="16"/>
  <c r="Y98" i="16"/>
  <c r="Y151" i="16"/>
  <c r="Y95" i="16"/>
  <c r="Y137" i="16"/>
  <c r="Y120" i="16"/>
  <c r="Y3" i="16"/>
  <c r="Y4" i="16"/>
  <c r="Y5" i="16"/>
  <c r="Y6" i="16"/>
  <c r="Y7" i="16"/>
  <c r="Y8" i="16"/>
  <c r="Y9" i="16"/>
  <c r="Y10" i="16"/>
  <c r="X13" i="16"/>
  <c r="X12" i="16"/>
  <c r="X11" i="16"/>
  <c r="X52" i="16"/>
  <c r="X49" i="16"/>
  <c r="X145" i="16"/>
  <c r="X66" i="16"/>
  <c r="X64" i="16"/>
  <c r="X65" i="16"/>
  <c r="X55" i="16"/>
  <c r="X86" i="16"/>
  <c r="X72" i="16"/>
  <c r="X17" i="16"/>
  <c r="X68" i="16"/>
  <c r="X130" i="16"/>
  <c r="X135" i="16"/>
  <c r="X133" i="16"/>
  <c r="X131" i="16"/>
  <c r="X79" i="16"/>
  <c r="X136" i="16"/>
  <c r="X87" i="16"/>
  <c r="X82" i="16"/>
  <c r="X83" i="16"/>
  <c r="X129" i="16"/>
  <c r="X128" i="16"/>
  <c r="X88" i="16"/>
  <c r="X69" i="16"/>
  <c r="X126" i="16"/>
  <c r="X89" i="16"/>
  <c r="X85" i="16"/>
  <c r="X113" i="16"/>
  <c r="X124" i="16"/>
  <c r="X84" i="16"/>
  <c r="X123" i="16"/>
  <c r="X107" i="16"/>
  <c r="X75" i="16"/>
  <c r="X77" i="16"/>
  <c r="X70" i="16"/>
  <c r="X74" i="16"/>
  <c r="X76" i="16"/>
  <c r="X115" i="16"/>
  <c r="X104" i="16"/>
  <c r="X73" i="16"/>
  <c r="X114" i="16"/>
  <c r="X109" i="16"/>
  <c r="X67" i="16"/>
  <c r="X117" i="16"/>
  <c r="X116" i="16"/>
  <c r="X119" i="16"/>
  <c r="X110" i="16"/>
  <c r="X111" i="16"/>
  <c r="X96" i="16"/>
  <c r="X101" i="16"/>
  <c r="X78" i="16"/>
  <c r="X102" i="16"/>
  <c r="X99" i="16"/>
  <c r="X100" i="16"/>
  <c r="X91" i="16"/>
  <c r="X94" i="16"/>
  <c r="X103" i="16"/>
  <c r="X90" i="16"/>
  <c r="X92" i="16"/>
  <c r="X93" i="16"/>
  <c r="X97" i="16"/>
  <c r="X146" i="16"/>
  <c r="X57" i="16"/>
  <c r="X139" i="16"/>
  <c r="X46" i="16"/>
  <c r="X60" i="16"/>
  <c r="X44" i="16"/>
  <c r="X50" i="16"/>
  <c r="X43" i="16"/>
  <c r="X54" i="16"/>
  <c r="X53" i="16"/>
  <c r="X138" i="16"/>
  <c r="X47" i="16"/>
  <c r="X51" i="16"/>
  <c r="X143" i="16"/>
  <c r="X132" i="16"/>
  <c r="X134" i="16"/>
  <c r="X48" i="16"/>
  <c r="X140" i="16"/>
  <c r="X80" i="16"/>
  <c r="X81" i="16"/>
  <c r="X148" i="16"/>
  <c r="X150" i="16"/>
  <c r="X142" i="16"/>
  <c r="X45" i="16"/>
  <c r="X127" i="16"/>
  <c r="X38" i="16"/>
  <c r="X59" i="16"/>
  <c r="X39" i="16"/>
  <c r="X58" i="16"/>
  <c r="X41" i="16"/>
  <c r="X42" i="16"/>
  <c r="X125" i="16"/>
  <c r="X40" i="16"/>
  <c r="X21" i="16"/>
  <c r="X24" i="16"/>
  <c r="X149" i="16"/>
  <c r="X19" i="16"/>
  <c r="X16" i="16"/>
  <c r="X71" i="16"/>
  <c r="X112" i="16"/>
  <c r="X118" i="16"/>
  <c r="X22" i="16"/>
  <c r="X122" i="16"/>
  <c r="X105" i="16"/>
  <c r="X23" i="16"/>
  <c r="X141" i="16"/>
  <c r="X14" i="16"/>
  <c r="X18" i="16"/>
  <c r="X152" i="16"/>
  <c r="X62" i="16"/>
  <c r="X108" i="16"/>
  <c r="X121" i="16"/>
  <c r="X106" i="16"/>
  <c r="X20" i="16"/>
  <c r="X15" i="16"/>
  <c r="X144" i="16"/>
  <c r="X35" i="16"/>
  <c r="X56" i="16"/>
  <c r="X27" i="16"/>
  <c r="X33" i="16"/>
  <c r="X26" i="16"/>
  <c r="X34" i="16"/>
  <c r="X25" i="16"/>
  <c r="X29" i="16"/>
  <c r="X63" i="16"/>
  <c r="X30" i="16"/>
  <c r="X28" i="16"/>
  <c r="X31" i="16"/>
  <c r="X36" i="16"/>
  <c r="X61" i="16"/>
  <c r="X37" i="16"/>
  <c r="X32" i="16"/>
  <c r="X147" i="16"/>
  <c r="X98" i="16"/>
  <c r="X151" i="16"/>
  <c r="X95" i="16"/>
  <c r="X137" i="16"/>
  <c r="X120" i="16"/>
  <c r="X3" i="16"/>
  <c r="X4" i="16"/>
  <c r="X5" i="16"/>
  <c r="X6" i="16"/>
  <c r="X7" i="16"/>
  <c r="X8" i="16"/>
  <c r="X9" i="16"/>
  <c r="X10" i="16"/>
  <c r="W13" i="16"/>
  <c r="W12" i="16"/>
  <c r="W11" i="16"/>
  <c r="W52" i="16"/>
  <c r="W49" i="16"/>
  <c r="W145" i="16"/>
  <c r="W66" i="16"/>
  <c r="W64" i="16"/>
  <c r="W65" i="16"/>
  <c r="W55" i="16"/>
  <c r="W86" i="16"/>
  <c r="W72" i="16"/>
  <c r="W17" i="16"/>
  <c r="W68" i="16"/>
  <c r="W130" i="16"/>
  <c r="W135" i="16"/>
  <c r="W133" i="16"/>
  <c r="W131" i="16"/>
  <c r="W79" i="16"/>
  <c r="W136" i="16"/>
  <c r="W87" i="16"/>
  <c r="W82" i="16"/>
  <c r="W83" i="16"/>
  <c r="W129" i="16"/>
  <c r="W128" i="16"/>
  <c r="W88" i="16"/>
  <c r="W69" i="16"/>
  <c r="W126" i="16"/>
  <c r="W89" i="16"/>
  <c r="W85" i="16"/>
  <c r="W113" i="16"/>
  <c r="W124" i="16"/>
  <c r="W84" i="16"/>
  <c r="W123" i="16"/>
  <c r="W107" i="16"/>
  <c r="W75" i="16"/>
  <c r="W77" i="16"/>
  <c r="W70" i="16"/>
  <c r="W74" i="16"/>
  <c r="W76" i="16"/>
  <c r="W115" i="16"/>
  <c r="W104" i="16"/>
  <c r="W73" i="16"/>
  <c r="W114" i="16"/>
  <c r="W109" i="16"/>
  <c r="W67" i="16"/>
  <c r="W117" i="16"/>
  <c r="W116" i="16"/>
  <c r="W119" i="16"/>
  <c r="W110" i="16"/>
  <c r="W111" i="16"/>
  <c r="W96" i="16"/>
  <c r="W101" i="16"/>
  <c r="W78" i="16"/>
  <c r="W102" i="16"/>
  <c r="W99" i="16"/>
  <c r="W100" i="16"/>
  <c r="W91" i="16"/>
  <c r="W94" i="16"/>
  <c r="W103" i="16"/>
  <c r="W90" i="16"/>
  <c r="W92" i="16"/>
  <c r="W93" i="16"/>
  <c r="W97" i="16"/>
  <c r="W146" i="16"/>
  <c r="W57" i="16"/>
  <c r="W139" i="16"/>
  <c r="W46" i="16"/>
  <c r="W60" i="16"/>
  <c r="W44" i="16"/>
  <c r="W50" i="16"/>
  <c r="W43" i="16"/>
  <c r="W54" i="16"/>
  <c r="W53" i="16"/>
  <c r="W138" i="16"/>
  <c r="W47" i="16"/>
  <c r="W51" i="16"/>
  <c r="W143" i="16"/>
  <c r="W132" i="16"/>
  <c r="W134" i="16"/>
  <c r="W48" i="16"/>
  <c r="W140" i="16"/>
  <c r="W80" i="16"/>
  <c r="W81" i="16"/>
  <c r="W148" i="16"/>
  <c r="W150" i="16"/>
  <c r="W142" i="16"/>
  <c r="W45" i="16"/>
  <c r="W127" i="16"/>
  <c r="W38" i="16"/>
  <c r="W59" i="16"/>
  <c r="W39" i="16"/>
  <c r="W58" i="16"/>
  <c r="W41" i="16"/>
  <c r="W42" i="16"/>
  <c r="W125" i="16"/>
  <c r="W40" i="16"/>
  <c r="W21" i="16"/>
  <c r="W24" i="16"/>
  <c r="W149" i="16"/>
  <c r="W19" i="16"/>
  <c r="W16" i="16"/>
  <c r="W71" i="16"/>
  <c r="W112" i="16"/>
  <c r="W118" i="16"/>
  <c r="W22" i="16"/>
  <c r="W122" i="16"/>
  <c r="W105" i="16"/>
  <c r="W23" i="16"/>
  <c r="W141" i="16"/>
  <c r="W14" i="16"/>
  <c r="W18" i="16"/>
  <c r="W152" i="16"/>
  <c r="W62" i="16"/>
  <c r="W108" i="16"/>
  <c r="W121" i="16"/>
  <c r="W106" i="16"/>
  <c r="W20" i="16"/>
  <c r="W15" i="16"/>
  <c r="W144" i="16"/>
  <c r="W35" i="16"/>
  <c r="W56" i="16"/>
  <c r="W27" i="16"/>
  <c r="W33" i="16"/>
  <c r="W26" i="16"/>
  <c r="W34" i="16"/>
  <c r="W25" i="16"/>
  <c r="W29" i="16"/>
  <c r="W63" i="16"/>
  <c r="W30" i="16"/>
  <c r="W28" i="16"/>
  <c r="W31" i="16"/>
  <c r="W36" i="16"/>
  <c r="W61" i="16"/>
  <c r="W37" i="16"/>
  <c r="W32" i="16"/>
  <c r="W147" i="16"/>
  <c r="W98" i="16"/>
  <c r="W151" i="16"/>
  <c r="W95" i="16"/>
  <c r="W137" i="16"/>
  <c r="W120" i="16"/>
  <c r="W3" i="16"/>
  <c r="W4" i="16"/>
  <c r="W5" i="16"/>
  <c r="W6" i="16"/>
  <c r="W7" i="16"/>
  <c r="W8" i="16"/>
  <c r="W9" i="16"/>
  <c r="W10" i="16"/>
  <c r="U13" i="16"/>
  <c r="U12" i="16"/>
  <c r="U11" i="16"/>
  <c r="U52" i="16"/>
  <c r="U49" i="16"/>
  <c r="U145" i="16"/>
  <c r="U66" i="16"/>
  <c r="U64" i="16"/>
  <c r="U65" i="16"/>
  <c r="U55" i="16"/>
  <c r="U86" i="16"/>
  <c r="U72" i="16"/>
  <c r="U17" i="16"/>
  <c r="U68" i="16"/>
  <c r="U130" i="16"/>
  <c r="U135" i="16"/>
  <c r="U133" i="16"/>
  <c r="U131" i="16"/>
  <c r="U79" i="16"/>
  <c r="U136" i="16"/>
  <c r="U87" i="16"/>
  <c r="U82" i="16"/>
  <c r="U83" i="16"/>
  <c r="U129" i="16"/>
  <c r="U128" i="16"/>
  <c r="U88" i="16"/>
  <c r="U69" i="16"/>
  <c r="U126" i="16"/>
  <c r="U89" i="16"/>
  <c r="U85" i="16"/>
  <c r="U113" i="16"/>
  <c r="U124" i="16"/>
  <c r="U84" i="16"/>
  <c r="U123" i="16"/>
  <c r="U107" i="16"/>
  <c r="U75" i="16"/>
  <c r="U77" i="16"/>
  <c r="U70" i="16"/>
  <c r="U74" i="16"/>
  <c r="U76" i="16"/>
  <c r="U115" i="16"/>
  <c r="U104" i="16"/>
  <c r="U73" i="16"/>
  <c r="U114" i="16"/>
  <c r="U109" i="16"/>
  <c r="U67" i="16"/>
  <c r="U117" i="16"/>
  <c r="U116" i="16"/>
  <c r="U119" i="16"/>
  <c r="U110" i="16"/>
  <c r="U111" i="16"/>
  <c r="U96" i="16"/>
  <c r="U101" i="16"/>
  <c r="U78" i="16"/>
  <c r="U102" i="16"/>
  <c r="U99" i="16"/>
  <c r="U100" i="16"/>
  <c r="U91" i="16"/>
  <c r="U94" i="16"/>
  <c r="U103" i="16"/>
  <c r="U90" i="16"/>
  <c r="U92" i="16"/>
  <c r="U93" i="16"/>
  <c r="U97" i="16"/>
  <c r="U146" i="16"/>
  <c r="U57" i="16"/>
  <c r="U139" i="16"/>
  <c r="U46" i="16"/>
  <c r="U60" i="16"/>
  <c r="U44" i="16"/>
  <c r="U50" i="16"/>
  <c r="U43" i="16"/>
  <c r="U54" i="16"/>
  <c r="U53" i="16"/>
  <c r="U138" i="16"/>
  <c r="U47" i="16"/>
  <c r="U51" i="16"/>
  <c r="U143" i="16"/>
  <c r="U132" i="16"/>
  <c r="U134" i="16"/>
  <c r="U48" i="16"/>
  <c r="U140" i="16"/>
  <c r="U80" i="16"/>
  <c r="U81" i="16"/>
  <c r="U148" i="16"/>
  <c r="U150" i="16"/>
  <c r="U142" i="16"/>
  <c r="U45" i="16"/>
  <c r="U127" i="16"/>
  <c r="U38" i="16"/>
  <c r="U59" i="16"/>
  <c r="U39" i="16"/>
  <c r="U58" i="16"/>
  <c r="U41" i="16"/>
  <c r="U42" i="16"/>
  <c r="U125" i="16"/>
  <c r="U40" i="16"/>
  <c r="U21" i="16"/>
  <c r="U24" i="16"/>
  <c r="U149" i="16"/>
  <c r="U19" i="16"/>
  <c r="U16" i="16"/>
  <c r="U71" i="16"/>
  <c r="U112" i="16"/>
  <c r="U118" i="16"/>
  <c r="U22" i="16"/>
  <c r="U122" i="16"/>
  <c r="U105" i="16"/>
  <c r="U23" i="16"/>
  <c r="U141" i="16"/>
  <c r="U14" i="16"/>
  <c r="U18" i="16"/>
  <c r="U152" i="16"/>
  <c r="U62" i="16"/>
  <c r="U108" i="16"/>
  <c r="U121" i="16"/>
  <c r="U106" i="16"/>
  <c r="U20" i="16"/>
  <c r="U15" i="16"/>
  <c r="U144" i="16"/>
  <c r="U35" i="16"/>
  <c r="U56" i="16"/>
  <c r="U27" i="16"/>
  <c r="U33" i="16"/>
  <c r="U26" i="16"/>
  <c r="U34" i="16"/>
  <c r="U25" i="16"/>
  <c r="U29" i="16"/>
  <c r="U63" i="16"/>
  <c r="U30" i="16"/>
  <c r="U28" i="16"/>
  <c r="U31" i="16"/>
  <c r="U36" i="16"/>
  <c r="U61" i="16"/>
  <c r="U37" i="16"/>
  <c r="U32" i="16"/>
  <c r="U147" i="16"/>
  <c r="U98" i="16"/>
  <c r="U151" i="16"/>
  <c r="U95" i="16"/>
  <c r="U137" i="16"/>
  <c r="U120" i="16"/>
  <c r="U3" i="16"/>
  <c r="U4" i="16"/>
  <c r="U5" i="16"/>
  <c r="U6" i="16"/>
  <c r="U7" i="16"/>
  <c r="U8" i="16"/>
  <c r="U9" i="16"/>
  <c r="U10" i="16"/>
  <c r="T13" i="16"/>
  <c r="T12" i="16"/>
  <c r="T11" i="16"/>
  <c r="T52" i="16"/>
  <c r="T49" i="16"/>
  <c r="T145" i="16"/>
  <c r="T66" i="16"/>
  <c r="T64" i="16"/>
  <c r="T65" i="16"/>
  <c r="T55" i="16"/>
  <c r="T86" i="16"/>
  <c r="T72" i="16"/>
  <c r="T17" i="16"/>
  <c r="T68" i="16"/>
  <c r="T130" i="16"/>
  <c r="T135" i="16"/>
  <c r="T133" i="16"/>
  <c r="T131" i="16"/>
  <c r="T79" i="16"/>
  <c r="T136" i="16"/>
  <c r="T87" i="16"/>
  <c r="T82" i="16"/>
  <c r="T83" i="16"/>
  <c r="T129" i="16"/>
  <c r="T128" i="16"/>
  <c r="T88" i="16"/>
  <c r="T69" i="16"/>
  <c r="T126" i="16"/>
  <c r="T89" i="16"/>
  <c r="T85" i="16"/>
  <c r="T113" i="16"/>
  <c r="T124" i="16"/>
  <c r="T84" i="16"/>
  <c r="T123" i="16"/>
  <c r="T107" i="16"/>
  <c r="T75" i="16"/>
  <c r="T77" i="16"/>
  <c r="T70" i="16"/>
  <c r="T74" i="16"/>
  <c r="T76" i="16"/>
  <c r="T115" i="16"/>
  <c r="T104" i="16"/>
  <c r="T73" i="16"/>
  <c r="T114" i="16"/>
  <c r="T109" i="16"/>
  <c r="T67" i="16"/>
  <c r="T117" i="16"/>
  <c r="T116" i="16"/>
  <c r="T119" i="16"/>
  <c r="T110" i="16"/>
  <c r="T111" i="16"/>
  <c r="T96" i="16"/>
  <c r="T101" i="16"/>
  <c r="T78" i="16"/>
  <c r="T102" i="16"/>
  <c r="T99" i="16"/>
  <c r="T100" i="16"/>
  <c r="T91" i="16"/>
  <c r="T94" i="16"/>
  <c r="T103" i="16"/>
  <c r="T90" i="16"/>
  <c r="T92" i="16"/>
  <c r="T93" i="16"/>
  <c r="T97" i="16"/>
  <c r="T146" i="16"/>
  <c r="T57" i="16"/>
  <c r="T139" i="16"/>
  <c r="T46" i="16"/>
  <c r="T60" i="16"/>
  <c r="T44" i="16"/>
  <c r="T50" i="16"/>
  <c r="T43" i="16"/>
  <c r="T54" i="16"/>
  <c r="T53" i="16"/>
  <c r="T138" i="16"/>
  <c r="T47" i="16"/>
  <c r="T51" i="16"/>
  <c r="T143" i="16"/>
  <c r="T132" i="16"/>
  <c r="T134" i="16"/>
  <c r="T48" i="16"/>
  <c r="T140" i="16"/>
  <c r="T80" i="16"/>
  <c r="T81" i="16"/>
  <c r="T148" i="16"/>
  <c r="T150" i="16"/>
  <c r="T142" i="16"/>
  <c r="T45" i="16"/>
  <c r="T127" i="16"/>
  <c r="T38" i="16"/>
  <c r="T59" i="16"/>
  <c r="T39" i="16"/>
  <c r="T58" i="16"/>
  <c r="T41" i="16"/>
  <c r="T42" i="16"/>
  <c r="T125" i="16"/>
  <c r="T40" i="16"/>
  <c r="T21" i="16"/>
  <c r="T24" i="16"/>
  <c r="T149" i="16"/>
  <c r="T19" i="16"/>
  <c r="T16" i="16"/>
  <c r="T71" i="16"/>
  <c r="T112" i="16"/>
  <c r="T118" i="16"/>
  <c r="T22" i="16"/>
  <c r="T122" i="16"/>
  <c r="T105" i="16"/>
  <c r="T23" i="16"/>
  <c r="T141" i="16"/>
  <c r="T14" i="16"/>
  <c r="T18" i="16"/>
  <c r="T152" i="16"/>
  <c r="T62" i="16"/>
  <c r="T108" i="16"/>
  <c r="T121" i="16"/>
  <c r="T106" i="16"/>
  <c r="T20" i="16"/>
  <c r="T15" i="16"/>
  <c r="T144" i="16"/>
  <c r="T35" i="16"/>
  <c r="T56" i="16"/>
  <c r="T27" i="16"/>
  <c r="T33" i="16"/>
  <c r="T26" i="16"/>
  <c r="T34" i="16"/>
  <c r="T25" i="16"/>
  <c r="T29" i="16"/>
  <c r="T63" i="16"/>
  <c r="T30" i="16"/>
  <c r="T28" i="16"/>
  <c r="T31" i="16"/>
  <c r="T36" i="16"/>
  <c r="T61" i="16"/>
  <c r="T37" i="16"/>
  <c r="T32" i="16"/>
  <c r="T147" i="16"/>
  <c r="T98" i="16"/>
  <c r="T151" i="16"/>
  <c r="T95" i="16"/>
  <c r="T137" i="16"/>
  <c r="T120" i="16"/>
  <c r="T3" i="16"/>
  <c r="T4" i="16"/>
  <c r="T5" i="16"/>
  <c r="T6" i="16"/>
  <c r="T7" i="16"/>
  <c r="T8" i="16"/>
  <c r="T9" i="16"/>
  <c r="T10" i="16"/>
  <c r="S13" i="16"/>
  <c r="S12" i="16"/>
  <c r="S11" i="16"/>
  <c r="S52" i="16"/>
  <c r="S49" i="16"/>
  <c r="S145" i="16"/>
  <c r="S66" i="16"/>
  <c r="S64" i="16"/>
  <c r="S65" i="16"/>
  <c r="S55" i="16"/>
  <c r="S86" i="16"/>
  <c r="S72" i="16"/>
  <c r="S17" i="16"/>
  <c r="S68" i="16"/>
  <c r="S130" i="16"/>
  <c r="S135" i="16"/>
  <c r="S133" i="16"/>
  <c r="S131" i="16"/>
  <c r="S79" i="16"/>
  <c r="S136" i="16"/>
  <c r="S87" i="16"/>
  <c r="S82" i="16"/>
  <c r="S83" i="16"/>
  <c r="S129" i="16"/>
  <c r="S128" i="16"/>
  <c r="S88" i="16"/>
  <c r="S69" i="16"/>
  <c r="S126" i="16"/>
  <c r="S89" i="16"/>
  <c r="S85" i="16"/>
  <c r="S113" i="16"/>
  <c r="S124" i="16"/>
  <c r="S84" i="16"/>
  <c r="S123" i="16"/>
  <c r="S107" i="16"/>
  <c r="S75" i="16"/>
  <c r="S77" i="16"/>
  <c r="S70" i="16"/>
  <c r="S74" i="16"/>
  <c r="S76" i="16"/>
  <c r="S115" i="16"/>
  <c r="S104" i="16"/>
  <c r="S73" i="16"/>
  <c r="S114" i="16"/>
  <c r="S109" i="16"/>
  <c r="S67" i="16"/>
  <c r="S117" i="16"/>
  <c r="S116" i="16"/>
  <c r="S119" i="16"/>
  <c r="S110" i="16"/>
  <c r="S111" i="16"/>
  <c r="S96" i="16"/>
  <c r="S101" i="16"/>
  <c r="S78" i="16"/>
  <c r="S102" i="16"/>
  <c r="S99" i="16"/>
  <c r="S100" i="16"/>
  <c r="S91" i="16"/>
  <c r="S94" i="16"/>
  <c r="S103" i="16"/>
  <c r="S90" i="16"/>
  <c r="S92" i="16"/>
  <c r="S93" i="16"/>
  <c r="S97" i="16"/>
  <c r="S146" i="16"/>
  <c r="S57" i="16"/>
  <c r="S139" i="16"/>
  <c r="S46" i="16"/>
  <c r="S60" i="16"/>
  <c r="S44" i="16"/>
  <c r="S50" i="16"/>
  <c r="S43" i="16"/>
  <c r="S54" i="16"/>
  <c r="S53" i="16"/>
  <c r="S138" i="16"/>
  <c r="S47" i="16"/>
  <c r="S51" i="16"/>
  <c r="S143" i="16"/>
  <c r="S132" i="16"/>
  <c r="S134" i="16"/>
  <c r="S48" i="16"/>
  <c r="S140" i="16"/>
  <c r="S80" i="16"/>
  <c r="S81" i="16"/>
  <c r="S148" i="16"/>
  <c r="S150" i="16"/>
  <c r="S142" i="16"/>
  <c r="S45" i="16"/>
  <c r="S127" i="16"/>
  <c r="S38" i="16"/>
  <c r="S59" i="16"/>
  <c r="S39" i="16"/>
  <c r="S58" i="16"/>
  <c r="S41" i="16"/>
  <c r="S42" i="16"/>
  <c r="S125" i="16"/>
  <c r="S40" i="16"/>
  <c r="S21" i="16"/>
  <c r="S24" i="16"/>
  <c r="S149" i="16"/>
  <c r="S19" i="16"/>
  <c r="S16" i="16"/>
  <c r="S71" i="16"/>
  <c r="S112" i="16"/>
  <c r="S118" i="16"/>
  <c r="S22" i="16"/>
  <c r="S122" i="16"/>
  <c r="S105" i="16"/>
  <c r="S23" i="16"/>
  <c r="S141" i="16"/>
  <c r="S14" i="16"/>
  <c r="S18" i="16"/>
  <c r="S152" i="16"/>
  <c r="S62" i="16"/>
  <c r="S108" i="16"/>
  <c r="S121" i="16"/>
  <c r="S106" i="16"/>
  <c r="S20" i="16"/>
  <c r="S15" i="16"/>
  <c r="S144" i="16"/>
  <c r="S35" i="16"/>
  <c r="S56" i="16"/>
  <c r="S27" i="16"/>
  <c r="S33" i="16"/>
  <c r="S26" i="16"/>
  <c r="S34" i="16"/>
  <c r="S25" i="16"/>
  <c r="S29" i="16"/>
  <c r="S63" i="16"/>
  <c r="S30" i="16"/>
  <c r="S28" i="16"/>
  <c r="S31" i="16"/>
  <c r="S36" i="16"/>
  <c r="S61" i="16"/>
  <c r="S37" i="16"/>
  <c r="S147" i="16"/>
  <c r="S98" i="16"/>
  <c r="S151" i="16"/>
  <c r="S95" i="16"/>
  <c r="S137" i="16"/>
  <c r="S120" i="16"/>
  <c r="S3" i="16"/>
  <c r="S4" i="16"/>
  <c r="S5" i="16"/>
  <c r="S6" i="16"/>
  <c r="S7" i="16"/>
  <c r="S8" i="16"/>
  <c r="S9" i="16"/>
  <c r="S10" i="16"/>
  <c r="D37" i="16" l="1"/>
  <c r="BA154" i="16"/>
  <c r="BA153" i="16"/>
  <c r="C37" i="16"/>
  <c r="AU12" i="16"/>
  <c r="AU11" i="16"/>
  <c r="AU52" i="16"/>
  <c r="AU49" i="16"/>
  <c r="AU145" i="16"/>
  <c r="AU66" i="16"/>
  <c r="AU64" i="16"/>
  <c r="AU65" i="16"/>
  <c r="AU55" i="16"/>
  <c r="AU86" i="16"/>
  <c r="AU72" i="16"/>
  <c r="AU17" i="16"/>
  <c r="AU68" i="16"/>
  <c r="AU130" i="16"/>
  <c r="AU135" i="16"/>
  <c r="AU133" i="16"/>
  <c r="AU131" i="16"/>
  <c r="AU79" i="16"/>
  <c r="AU136" i="16"/>
  <c r="AU87" i="16"/>
  <c r="AU82" i="16"/>
  <c r="AU83" i="16"/>
  <c r="AU129" i="16"/>
  <c r="AU128" i="16"/>
  <c r="AU88" i="16"/>
  <c r="AU69" i="16"/>
  <c r="AU126" i="16"/>
  <c r="AU89" i="16"/>
  <c r="AU85" i="16"/>
  <c r="AU113" i="16"/>
  <c r="AU124" i="16"/>
  <c r="AU84" i="16"/>
  <c r="AU123" i="16"/>
  <c r="AU107" i="16"/>
  <c r="AU75" i="16"/>
  <c r="AU77" i="16"/>
  <c r="AU70" i="16"/>
  <c r="AU74" i="16"/>
  <c r="AU76" i="16"/>
  <c r="AU115" i="16"/>
  <c r="AU104" i="16"/>
  <c r="AU73" i="16"/>
  <c r="AU114" i="16"/>
  <c r="AU109" i="16"/>
  <c r="AU67" i="16"/>
  <c r="AU117" i="16"/>
  <c r="AU116" i="16"/>
  <c r="AU119" i="16"/>
  <c r="AU110" i="16"/>
  <c r="AU111" i="16"/>
  <c r="AU96" i="16"/>
  <c r="AU101" i="16"/>
  <c r="AU78" i="16"/>
  <c r="AU102" i="16"/>
  <c r="AU99" i="16"/>
  <c r="AU100" i="16"/>
  <c r="AU91" i="16"/>
  <c r="AU94" i="16"/>
  <c r="AU103" i="16"/>
  <c r="AU90" i="16"/>
  <c r="AU92" i="16"/>
  <c r="AU93" i="16"/>
  <c r="AU97" i="16"/>
  <c r="AU146" i="16"/>
  <c r="AU57" i="16"/>
  <c r="AU139" i="16"/>
  <c r="AU46" i="16"/>
  <c r="AU60" i="16"/>
  <c r="AU44" i="16"/>
  <c r="AU50" i="16"/>
  <c r="AU43" i="16"/>
  <c r="AU54" i="16"/>
  <c r="AU53" i="16"/>
  <c r="AU138" i="16"/>
  <c r="AU47" i="16"/>
  <c r="AU51" i="16"/>
  <c r="AU143" i="16"/>
  <c r="AU132" i="16"/>
  <c r="AU134" i="16"/>
  <c r="AU48" i="16"/>
  <c r="AU140" i="16"/>
  <c r="AU80" i="16"/>
  <c r="AU81" i="16"/>
  <c r="AU148" i="16"/>
  <c r="AU150" i="16"/>
  <c r="AU142" i="16"/>
  <c r="AU45" i="16"/>
  <c r="AU127" i="16"/>
  <c r="AU38" i="16"/>
  <c r="AU59" i="16"/>
  <c r="AU39" i="16"/>
  <c r="AU58" i="16"/>
  <c r="AU41" i="16"/>
  <c r="AU42" i="16"/>
  <c r="AU125" i="16"/>
  <c r="AU40" i="16"/>
  <c r="AU21" i="16"/>
  <c r="AU24" i="16"/>
  <c r="AU149" i="16"/>
  <c r="AU19" i="16"/>
  <c r="AU16" i="16"/>
  <c r="AU71" i="16"/>
  <c r="AU112" i="16"/>
  <c r="AU118" i="16"/>
  <c r="AU22" i="16"/>
  <c r="AU122" i="16"/>
  <c r="AU105" i="16"/>
  <c r="AU23" i="16"/>
  <c r="AU141" i="16"/>
  <c r="AU14" i="16"/>
  <c r="AU18" i="16"/>
  <c r="AU152" i="16"/>
  <c r="AU62" i="16"/>
  <c r="AU108" i="16"/>
  <c r="AU121" i="16"/>
  <c r="AU106" i="16"/>
  <c r="AU20" i="16"/>
  <c r="AU15" i="16"/>
  <c r="AU144" i="16"/>
  <c r="AU35" i="16"/>
  <c r="AU56" i="16"/>
  <c r="AU27" i="16"/>
  <c r="AU33" i="16"/>
  <c r="AU26" i="16"/>
  <c r="AU34" i="16"/>
  <c r="AU25" i="16"/>
  <c r="AU29" i="16"/>
  <c r="AU63" i="16"/>
  <c r="AU30" i="16"/>
  <c r="AU28" i="16"/>
  <c r="AU31" i="16"/>
  <c r="AU36" i="16"/>
  <c r="AU61" i="16"/>
  <c r="AU37" i="16"/>
  <c r="AU32" i="16"/>
  <c r="AU147" i="16"/>
  <c r="AU98" i="16"/>
  <c r="AU151" i="16"/>
  <c r="AU95" i="16"/>
  <c r="AU137" i="16"/>
  <c r="AU120" i="16"/>
  <c r="AU3" i="16"/>
  <c r="AU4" i="16"/>
  <c r="AU5" i="16"/>
  <c r="AU6" i="16"/>
  <c r="AU7" i="16"/>
  <c r="AU8" i="16"/>
  <c r="AU9" i="16"/>
  <c r="AU10" i="16"/>
  <c r="AT12" i="16"/>
  <c r="AT11" i="16"/>
  <c r="AT52" i="16"/>
  <c r="AT49" i="16"/>
  <c r="AT145" i="16"/>
  <c r="AT66" i="16"/>
  <c r="AT64" i="16"/>
  <c r="AT65" i="16"/>
  <c r="AT55" i="16"/>
  <c r="AT86" i="16"/>
  <c r="AT72" i="16"/>
  <c r="AT17" i="16"/>
  <c r="AT68" i="16"/>
  <c r="AT130" i="16"/>
  <c r="AT135" i="16"/>
  <c r="AT133" i="16"/>
  <c r="AT131" i="16"/>
  <c r="AT79" i="16"/>
  <c r="AT136" i="16"/>
  <c r="AT87" i="16"/>
  <c r="AT82" i="16"/>
  <c r="AT83" i="16"/>
  <c r="AT129" i="16"/>
  <c r="AT128" i="16"/>
  <c r="AT88" i="16"/>
  <c r="AT69" i="16"/>
  <c r="AT126" i="16"/>
  <c r="AT89" i="16"/>
  <c r="AT85" i="16"/>
  <c r="AT113" i="16"/>
  <c r="AT124" i="16"/>
  <c r="AT84" i="16"/>
  <c r="AT123" i="16"/>
  <c r="AT107" i="16"/>
  <c r="AT75" i="16"/>
  <c r="AT77" i="16"/>
  <c r="AT70" i="16"/>
  <c r="AT74" i="16"/>
  <c r="AT76" i="16"/>
  <c r="AT115" i="16"/>
  <c r="AT104" i="16"/>
  <c r="AT73" i="16"/>
  <c r="AT114" i="16"/>
  <c r="AT109" i="16"/>
  <c r="AT67" i="16"/>
  <c r="AT117" i="16"/>
  <c r="AT116" i="16"/>
  <c r="AT119" i="16"/>
  <c r="AT110" i="16"/>
  <c r="AT111" i="16"/>
  <c r="AT96" i="16"/>
  <c r="AT101" i="16"/>
  <c r="AT78" i="16"/>
  <c r="AT102" i="16"/>
  <c r="AT99" i="16"/>
  <c r="AT100" i="16"/>
  <c r="AT91" i="16"/>
  <c r="AT94" i="16"/>
  <c r="AT103" i="16"/>
  <c r="AT90" i="16"/>
  <c r="AT92" i="16"/>
  <c r="AT93" i="16"/>
  <c r="AT97" i="16"/>
  <c r="AT146" i="16"/>
  <c r="AT57" i="16"/>
  <c r="AT139" i="16"/>
  <c r="AT46" i="16"/>
  <c r="AT60" i="16"/>
  <c r="AT44" i="16"/>
  <c r="AT50" i="16"/>
  <c r="AT43" i="16"/>
  <c r="AT54" i="16"/>
  <c r="AT53" i="16"/>
  <c r="AT138" i="16"/>
  <c r="AT47" i="16"/>
  <c r="AT51" i="16"/>
  <c r="AT143" i="16"/>
  <c r="AT132" i="16"/>
  <c r="AT134" i="16"/>
  <c r="AT48" i="16"/>
  <c r="AT140" i="16"/>
  <c r="AT80" i="16"/>
  <c r="AT81" i="16"/>
  <c r="AT148" i="16"/>
  <c r="AT150" i="16"/>
  <c r="AT142" i="16"/>
  <c r="AT45" i="16"/>
  <c r="AT127" i="16"/>
  <c r="AT38" i="16"/>
  <c r="AT59" i="16"/>
  <c r="AT39" i="16"/>
  <c r="AT58" i="16"/>
  <c r="AT41" i="16"/>
  <c r="AT42" i="16"/>
  <c r="AT125" i="16"/>
  <c r="AT40" i="16"/>
  <c r="AT21" i="16"/>
  <c r="AT24" i="16"/>
  <c r="AT149" i="16"/>
  <c r="AT19" i="16"/>
  <c r="AT16" i="16"/>
  <c r="AT71" i="16"/>
  <c r="AT112" i="16"/>
  <c r="AT118" i="16"/>
  <c r="AT22" i="16"/>
  <c r="AT122" i="16"/>
  <c r="AT105" i="16"/>
  <c r="AT23" i="16"/>
  <c r="AT141" i="16"/>
  <c r="AT14" i="16"/>
  <c r="AT18" i="16"/>
  <c r="AT152" i="16"/>
  <c r="AT62" i="16"/>
  <c r="AT108" i="16"/>
  <c r="AT121" i="16"/>
  <c r="AT106" i="16"/>
  <c r="AT20" i="16"/>
  <c r="AT15" i="16"/>
  <c r="AT144" i="16"/>
  <c r="AT35" i="16"/>
  <c r="AT56" i="16"/>
  <c r="AT27" i="16"/>
  <c r="AT33" i="16"/>
  <c r="AT26" i="16"/>
  <c r="AT34" i="16"/>
  <c r="AT25" i="16"/>
  <c r="AT29" i="16"/>
  <c r="AT63" i="16"/>
  <c r="AT30" i="16"/>
  <c r="AT28" i="16"/>
  <c r="AT31" i="16"/>
  <c r="AT36" i="16"/>
  <c r="AT61" i="16"/>
  <c r="AT37" i="16"/>
  <c r="AT32" i="16"/>
  <c r="AT147" i="16"/>
  <c r="AT98" i="16"/>
  <c r="AT151" i="16"/>
  <c r="AT95" i="16"/>
  <c r="AT137" i="16"/>
  <c r="AT120" i="16"/>
  <c r="AT3" i="16"/>
  <c r="AT4" i="16"/>
  <c r="AT5" i="16"/>
  <c r="AT6" i="16"/>
  <c r="AT7" i="16"/>
  <c r="AT8" i="16"/>
  <c r="AT9" i="16"/>
  <c r="AT10" i="16"/>
  <c r="AT13" i="16"/>
  <c r="AU13" i="16"/>
  <c r="AS13" i="16"/>
  <c r="AS12" i="16"/>
  <c r="AS11" i="16"/>
  <c r="AS52" i="16"/>
  <c r="AS49" i="16"/>
  <c r="AS145" i="16"/>
  <c r="AS66" i="16"/>
  <c r="AS64" i="16"/>
  <c r="AS65" i="16"/>
  <c r="AS55" i="16"/>
  <c r="AS86" i="16"/>
  <c r="AS72" i="16"/>
  <c r="AS17" i="16"/>
  <c r="AS68" i="16"/>
  <c r="AS130" i="16"/>
  <c r="AS135" i="16"/>
  <c r="AS133" i="16"/>
  <c r="AS131" i="16"/>
  <c r="AS79" i="16"/>
  <c r="AS136" i="16"/>
  <c r="AS87" i="16"/>
  <c r="AS82" i="16"/>
  <c r="AS83" i="16"/>
  <c r="AS129" i="16"/>
  <c r="AS128" i="16"/>
  <c r="AS88" i="16"/>
  <c r="AS69" i="16"/>
  <c r="AS126" i="16"/>
  <c r="AS89" i="16"/>
  <c r="AS85" i="16"/>
  <c r="AS113" i="16"/>
  <c r="AS124" i="16"/>
  <c r="AS84" i="16"/>
  <c r="AS123" i="16"/>
  <c r="AS107" i="16"/>
  <c r="AS75" i="16"/>
  <c r="AS77" i="16"/>
  <c r="AS70" i="16"/>
  <c r="AS74" i="16"/>
  <c r="AS76" i="16"/>
  <c r="AS115" i="16"/>
  <c r="AS104" i="16"/>
  <c r="AS73" i="16"/>
  <c r="AS114" i="16"/>
  <c r="AS109" i="16"/>
  <c r="AS67" i="16"/>
  <c r="AS117" i="16"/>
  <c r="AS116" i="16"/>
  <c r="AS119" i="16"/>
  <c r="AS110" i="16"/>
  <c r="AS111" i="16"/>
  <c r="AS96" i="16"/>
  <c r="AS101" i="16"/>
  <c r="AS78" i="16"/>
  <c r="AS102" i="16"/>
  <c r="AS99" i="16"/>
  <c r="AS100" i="16"/>
  <c r="AS91" i="16"/>
  <c r="AS94" i="16"/>
  <c r="AS103" i="16"/>
  <c r="AS90" i="16"/>
  <c r="AS92" i="16"/>
  <c r="AS93" i="16"/>
  <c r="AS97" i="16"/>
  <c r="AS146" i="16"/>
  <c r="AS57" i="16"/>
  <c r="AS139" i="16"/>
  <c r="AS46" i="16"/>
  <c r="AS60" i="16"/>
  <c r="AS44" i="16"/>
  <c r="AS50" i="16"/>
  <c r="AS43" i="16"/>
  <c r="AS54" i="16"/>
  <c r="AS53" i="16"/>
  <c r="AS138" i="16"/>
  <c r="AS47" i="16"/>
  <c r="AS51" i="16"/>
  <c r="AS143" i="16"/>
  <c r="AS132" i="16"/>
  <c r="AS134" i="16"/>
  <c r="AS48" i="16"/>
  <c r="AS140" i="16"/>
  <c r="AS80" i="16"/>
  <c r="AS81" i="16"/>
  <c r="AS148" i="16"/>
  <c r="AS150" i="16"/>
  <c r="AS142" i="16"/>
  <c r="AS45" i="16"/>
  <c r="AS127" i="16"/>
  <c r="AS38" i="16"/>
  <c r="AS59" i="16"/>
  <c r="AS39" i="16"/>
  <c r="AS58" i="16"/>
  <c r="AS41" i="16"/>
  <c r="AS42" i="16"/>
  <c r="AS125" i="16"/>
  <c r="AS40" i="16"/>
  <c r="AS21" i="16"/>
  <c r="AS24" i="16"/>
  <c r="AS149" i="16"/>
  <c r="AS19" i="16"/>
  <c r="AS16" i="16"/>
  <c r="AS71" i="16"/>
  <c r="AS112" i="16"/>
  <c r="AS118" i="16"/>
  <c r="AS22" i="16"/>
  <c r="AS122" i="16"/>
  <c r="AS105" i="16"/>
  <c r="AS23" i="16"/>
  <c r="AS141" i="16"/>
  <c r="AS14" i="16"/>
  <c r="AS18" i="16"/>
  <c r="AS152" i="16"/>
  <c r="AS62" i="16"/>
  <c r="AS108" i="16"/>
  <c r="AS121" i="16"/>
  <c r="AS106" i="16"/>
  <c r="AS20" i="16"/>
  <c r="AS15" i="16"/>
  <c r="AS144" i="16"/>
  <c r="AS35" i="16"/>
  <c r="AS56" i="16"/>
  <c r="AS27" i="16"/>
  <c r="AS33" i="16"/>
  <c r="AS26" i="16"/>
  <c r="AS34" i="16"/>
  <c r="AS25" i="16"/>
  <c r="AS29" i="16"/>
  <c r="AS63" i="16"/>
  <c r="AS30" i="16"/>
  <c r="AS28" i="16"/>
  <c r="AS31" i="16"/>
  <c r="AS36" i="16"/>
  <c r="AS61" i="16"/>
  <c r="AS37" i="16"/>
  <c r="AS32" i="16"/>
  <c r="AS147" i="16"/>
  <c r="AS98" i="16"/>
  <c r="AS151" i="16"/>
  <c r="AS95" i="16"/>
  <c r="AS137" i="16"/>
  <c r="AS120" i="16"/>
  <c r="AS3" i="16"/>
  <c r="AS4" i="16"/>
  <c r="AS5" i="16"/>
  <c r="AS6" i="16"/>
  <c r="AS7" i="16"/>
  <c r="AS8" i="16"/>
  <c r="AS9" i="16"/>
  <c r="AS10" i="16"/>
  <c r="AR13" i="16"/>
  <c r="AR12" i="16"/>
  <c r="AR11" i="16"/>
  <c r="AR52" i="16"/>
  <c r="AR49" i="16"/>
  <c r="AR145" i="16"/>
  <c r="AR66" i="16"/>
  <c r="AR64" i="16"/>
  <c r="AR65" i="16"/>
  <c r="AR55" i="16"/>
  <c r="AR86" i="16"/>
  <c r="AR72" i="16"/>
  <c r="AR17" i="16"/>
  <c r="AR68" i="16"/>
  <c r="AR130" i="16"/>
  <c r="AR135" i="16"/>
  <c r="AR133" i="16"/>
  <c r="AR131" i="16"/>
  <c r="AR79" i="16"/>
  <c r="AR136" i="16"/>
  <c r="AR87" i="16"/>
  <c r="AR82" i="16"/>
  <c r="AR83" i="16"/>
  <c r="AR129" i="16"/>
  <c r="AR128" i="16"/>
  <c r="AR88" i="16"/>
  <c r="AR69" i="16"/>
  <c r="AR126" i="16"/>
  <c r="AR89" i="16"/>
  <c r="AR85" i="16"/>
  <c r="AR113" i="16"/>
  <c r="AR124" i="16"/>
  <c r="AR84" i="16"/>
  <c r="AR123" i="16"/>
  <c r="AR107" i="16"/>
  <c r="AR75" i="16"/>
  <c r="AR77" i="16"/>
  <c r="AR70" i="16"/>
  <c r="AR74" i="16"/>
  <c r="AR76" i="16"/>
  <c r="AR115" i="16"/>
  <c r="AR104" i="16"/>
  <c r="AR73" i="16"/>
  <c r="AR114" i="16"/>
  <c r="AR109" i="16"/>
  <c r="AR67" i="16"/>
  <c r="AR117" i="16"/>
  <c r="AR116" i="16"/>
  <c r="AR119" i="16"/>
  <c r="AR110" i="16"/>
  <c r="AR111" i="16"/>
  <c r="AR96" i="16"/>
  <c r="AR101" i="16"/>
  <c r="AR78" i="16"/>
  <c r="AR102" i="16"/>
  <c r="AR99" i="16"/>
  <c r="AR100" i="16"/>
  <c r="AR91" i="16"/>
  <c r="AR94" i="16"/>
  <c r="AR103" i="16"/>
  <c r="AR90" i="16"/>
  <c r="AR92" i="16"/>
  <c r="AR93" i="16"/>
  <c r="AR97" i="16"/>
  <c r="AR146" i="16"/>
  <c r="AR57" i="16"/>
  <c r="AR139" i="16"/>
  <c r="AR46" i="16"/>
  <c r="AR60" i="16"/>
  <c r="AR44" i="16"/>
  <c r="AR50" i="16"/>
  <c r="AR43" i="16"/>
  <c r="AR54" i="16"/>
  <c r="AR53" i="16"/>
  <c r="AR138" i="16"/>
  <c r="AR47" i="16"/>
  <c r="AR51" i="16"/>
  <c r="AR143" i="16"/>
  <c r="AR132" i="16"/>
  <c r="AR134" i="16"/>
  <c r="AR48" i="16"/>
  <c r="AR140" i="16"/>
  <c r="AR80" i="16"/>
  <c r="AR81" i="16"/>
  <c r="AR148" i="16"/>
  <c r="AR150" i="16"/>
  <c r="AR142" i="16"/>
  <c r="AR45" i="16"/>
  <c r="AR127" i="16"/>
  <c r="AR38" i="16"/>
  <c r="AR59" i="16"/>
  <c r="AR39" i="16"/>
  <c r="AR58" i="16"/>
  <c r="AR41" i="16"/>
  <c r="AR42" i="16"/>
  <c r="AR125" i="16"/>
  <c r="AR40" i="16"/>
  <c r="AR21" i="16"/>
  <c r="AR24" i="16"/>
  <c r="AR149" i="16"/>
  <c r="AR19" i="16"/>
  <c r="AR16" i="16"/>
  <c r="AR71" i="16"/>
  <c r="AR112" i="16"/>
  <c r="AR118" i="16"/>
  <c r="AR22" i="16"/>
  <c r="AR122" i="16"/>
  <c r="AR105" i="16"/>
  <c r="AR23" i="16"/>
  <c r="AR141" i="16"/>
  <c r="AR14" i="16"/>
  <c r="AR18" i="16"/>
  <c r="AR152" i="16"/>
  <c r="AR62" i="16"/>
  <c r="AR108" i="16"/>
  <c r="AR121" i="16"/>
  <c r="AR106" i="16"/>
  <c r="AR20" i="16"/>
  <c r="AR15" i="16"/>
  <c r="AR144" i="16"/>
  <c r="AR35" i="16"/>
  <c r="AR56" i="16"/>
  <c r="AR27" i="16"/>
  <c r="AR33" i="16"/>
  <c r="AR26" i="16"/>
  <c r="AR34" i="16"/>
  <c r="AR25" i="16"/>
  <c r="AR29" i="16"/>
  <c r="AR63" i="16"/>
  <c r="AR30" i="16"/>
  <c r="AR28" i="16"/>
  <c r="AR31" i="16"/>
  <c r="AR36" i="16"/>
  <c r="AR61" i="16"/>
  <c r="AR37" i="16"/>
  <c r="AR32" i="16"/>
  <c r="AR147" i="16"/>
  <c r="AR98" i="16"/>
  <c r="AR151" i="16"/>
  <c r="AR95" i="16"/>
  <c r="AR137" i="16"/>
  <c r="AR120" i="16"/>
  <c r="AR3" i="16"/>
  <c r="AR4" i="16"/>
  <c r="AR5" i="16"/>
  <c r="AR6" i="16"/>
  <c r="AR7" i="16"/>
  <c r="AR8" i="16"/>
  <c r="AR9" i="16"/>
  <c r="AR10" i="16"/>
  <c r="AQ13" i="16"/>
  <c r="AQ12" i="16"/>
  <c r="AQ11" i="16"/>
  <c r="AQ52" i="16"/>
  <c r="AQ49" i="16"/>
  <c r="AQ145" i="16"/>
  <c r="AQ66" i="16"/>
  <c r="AQ64" i="16"/>
  <c r="AQ65" i="16"/>
  <c r="AQ55" i="16"/>
  <c r="AQ86" i="16"/>
  <c r="AQ72" i="16"/>
  <c r="AQ17" i="16"/>
  <c r="AQ68" i="16"/>
  <c r="AQ130" i="16"/>
  <c r="AQ135" i="16"/>
  <c r="AQ133" i="16"/>
  <c r="AQ131" i="16"/>
  <c r="AQ79" i="16"/>
  <c r="AQ136" i="16"/>
  <c r="AQ87" i="16"/>
  <c r="AQ82" i="16"/>
  <c r="AQ83" i="16"/>
  <c r="AQ129" i="16"/>
  <c r="AQ128" i="16"/>
  <c r="AQ88" i="16"/>
  <c r="AQ69" i="16"/>
  <c r="AQ126" i="16"/>
  <c r="AQ89" i="16"/>
  <c r="AQ85" i="16"/>
  <c r="AQ113" i="16"/>
  <c r="AQ124" i="16"/>
  <c r="AQ84" i="16"/>
  <c r="AQ123" i="16"/>
  <c r="AQ107" i="16"/>
  <c r="AQ75" i="16"/>
  <c r="AQ77" i="16"/>
  <c r="AQ70" i="16"/>
  <c r="AQ74" i="16"/>
  <c r="AQ76" i="16"/>
  <c r="AQ115" i="16"/>
  <c r="AQ104" i="16"/>
  <c r="AQ73" i="16"/>
  <c r="AQ114" i="16"/>
  <c r="AQ109" i="16"/>
  <c r="AQ67" i="16"/>
  <c r="AQ117" i="16"/>
  <c r="AQ116" i="16"/>
  <c r="AQ119" i="16"/>
  <c r="AQ110" i="16"/>
  <c r="AQ111" i="16"/>
  <c r="AQ96" i="16"/>
  <c r="AQ101" i="16"/>
  <c r="AQ78" i="16"/>
  <c r="AQ102" i="16"/>
  <c r="AQ99" i="16"/>
  <c r="AQ100" i="16"/>
  <c r="AQ91" i="16"/>
  <c r="AQ94" i="16"/>
  <c r="AQ103" i="16"/>
  <c r="AQ90" i="16"/>
  <c r="AQ92" i="16"/>
  <c r="AQ93" i="16"/>
  <c r="AQ97" i="16"/>
  <c r="AQ146" i="16"/>
  <c r="AQ57" i="16"/>
  <c r="AQ139" i="16"/>
  <c r="AQ46" i="16"/>
  <c r="AQ60" i="16"/>
  <c r="AQ44" i="16"/>
  <c r="AQ50" i="16"/>
  <c r="AQ43" i="16"/>
  <c r="AQ54" i="16"/>
  <c r="AQ53" i="16"/>
  <c r="AQ138" i="16"/>
  <c r="AQ47" i="16"/>
  <c r="AQ51" i="16"/>
  <c r="AQ143" i="16"/>
  <c r="AQ132" i="16"/>
  <c r="AQ134" i="16"/>
  <c r="AQ48" i="16"/>
  <c r="AQ140" i="16"/>
  <c r="AQ80" i="16"/>
  <c r="AQ81" i="16"/>
  <c r="AQ148" i="16"/>
  <c r="AQ150" i="16"/>
  <c r="AQ142" i="16"/>
  <c r="AQ45" i="16"/>
  <c r="AQ127" i="16"/>
  <c r="AQ38" i="16"/>
  <c r="AQ59" i="16"/>
  <c r="AQ39" i="16"/>
  <c r="AQ58" i="16"/>
  <c r="AQ41" i="16"/>
  <c r="AQ42" i="16"/>
  <c r="AQ125" i="16"/>
  <c r="AQ40" i="16"/>
  <c r="AQ21" i="16"/>
  <c r="AQ24" i="16"/>
  <c r="AQ149" i="16"/>
  <c r="AQ19" i="16"/>
  <c r="AQ16" i="16"/>
  <c r="AQ71" i="16"/>
  <c r="AQ112" i="16"/>
  <c r="AQ118" i="16"/>
  <c r="AQ22" i="16"/>
  <c r="AQ122" i="16"/>
  <c r="AQ105" i="16"/>
  <c r="AQ23" i="16"/>
  <c r="AQ141" i="16"/>
  <c r="AQ14" i="16"/>
  <c r="AQ18" i="16"/>
  <c r="AQ152" i="16"/>
  <c r="AQ62" i="16"/>
  <c r="AQ108" i="16"/>
  <c r="AQ121" i="16"/>
  <c r="AQ106" i="16"/>
  <c r="AQ20" i="16"/>
  <c r="AQ15" i="16"/>
  <c r="AQ144" i="16"/>
  <c r="AQ35" i="16"/>
  <c r="AQ56" i="16"/>
  <c r="AQ27" i="16"/>
  <c r="AQ33" i="16"/>
  <c r="AQ26" i="16"/>
  <c r="AQ34" i="16"/>
  <c r="AQ25" i="16"/>
  <c r="AQ29" i="16"/>
  <c r="AQ63" i="16"/>
  <c r="AQ30" i="16"/>
  <c r="AQ28" i="16"/>
  <c r="AQ31" i="16"/>
  <c r="AQ36" i="16"/>
  <c r="AQ61" i="16"/>
  <c r="AQ37" i="16"/>
  <c r="AQ32" i="16"/>
  <c r="AQ147" i="16"/>
  <c r="AQ98" i="16"/>
  <c r="AQ151" i="16"/>
  <c r="AQ95" i="16"/>
  <c r="AQ137" i="16"/>
  <c r="AQ120" i="16"/>
  <c r="AQ3" i="16"/>
  <c r="AQ4" i="16"/>
  <c r="AQ5" i="16"/>
  <c r="AQ6" i="16"/>
  <c r="AQ7" i="16"/>
  <c r="AQ8" i="16"/>
  <c r="AQ9" i="16"/>
  <c r="AQ10" i="16"/>
  <c r="AP13" i="16"/>
  <c r="AP12" i="16"/>
  <c r="AP11" i="16"/>
  <c r="AP52" i="16"/>
  <c r="AP49" i="16"/>
  <c r="AP145" i="16"/>
  <c r="AP66" i="16"/>
  <c r="AP64" i="16"/>
  <c r="AP65" i="16"/>
  <c r="AP55" i="16"/>
  <c r="AP86" i="16"/>
  <c r="AP72" i="16"/>
  <c r="AP17" i="16"/>
  <c r="AP68" i="16"/>
  <c r="AP130" i="16"/>
  <c r="AP135" i="16"/>
  <c r="AP133" i="16"/>
  <c r="AP131" i="16"/>
  <c r="AP79" i="16"/>
  <c r="AP136" i="16"/>
  <c r="AP87" i="16"/>
  <c r="AP82" i="16"/>
  <c r="AP83" i="16"/>
  <c r="AP129" i="16"/>
  <c r="AP128" i="16"/>
  <c r="AP88" i="16"/>
  <c r="AP69" i="16"/>
  <c r="AP126" i="16"/>
  <c r="AP89" i="16"/>
  <c r="AP85" i="16"/>
  <c r="AP113" i="16"/>
  <c r="AP124" i="16"/>
  <c r="AP84" i="16"/>
  <c r="AP123" i="16"/>
  <c r="AP107" i="16"/>
  <c r="AP75" i="16"/>
  <c r="AP77" i="16"/>
  <c r="AP70" i="16"/>
  <c r="AP74" i="16"/>
  <c r="AP76" i="16"/>
  <c r="AP115" i="16"/>
  <c r="AP104" i="16"/>
  <c r="AP73" i="16"/>
  <c r="AP114" i="16"/>
  <c r="AP109" i="16"/>
  <c r="AP67" i="16"/>
  <c r="AP117" i="16"/>
  <c r="AP116" i="16"/>
  <c r="AP119" i="16"/>
  <c r="AP110" i="16"/>
  <c r="AP111" i="16"/>
  <c r="AP96" i="16"/>
  <c r="AP101" i="16"/>
  <c r="AP78" i="16"/>
  <c r="AP102" i="16"/>
  <c r="AP99" i="16"/>
  <c r="AP100" i="16"/>
  <c r="AP91" i="16"/>
  <c r="AP94" i="16"/>
  <c r="AP103" i="16"/>
  <c r="AP90" i="16"/>
  <c r="AP92" i="16"/>
  <c r="AP93" i="16"/>
  <c r="AP97" i="16"/>
  <c r="AP146" i="16"/>
  <c r="AP57" i="16"/>
  <c r="AP139" i="16"/>
  <c r="AP46" i="16"/>
  <c r="AP60" i="16"/>
  <c r="AP44" i="16"/>
  <c r="AP50" i="16"/>
  <c r="AP43" i="16"/>
  <c r="AP54" i="16"/>
  <c r="AP53" i="16"/>
  <c r="AP138" i="16"/>
  <c r="AP47" i="16"/>
  <c r="AP51" i="16"/>
  <c r="AP143" i="16"/>
  <c r="AP132" i="16"/>
  <c r="AP134" i="16"/>
  <c r="AP48" i="16"/>
  <c r="AP140" i="16"/>
  <c r="AP80" i="16"/>
  <c r="AP81" i="16"/>
  <c r="AP148" i="16"/>
  <c r="AP150" i="16"/>
  <c r="AP142" i="16"/>
  <c r="AP45" i="16"/>
  <c r="AP127" i="16"/>
  <c r="AP38" i="16"/>
  <c r="AP59" i="16"/>
  <c r="AP39" i="16"/>
  <c r="AP58" i="16"/>
  <c r="AP41" i="16"/>
  <c r="AP42" i="16"/>
  <c r="AP125" i="16"/>
  <c r="AP40" i="16"/>
  <c r="AP21" i="16"/>
  <c r="AP24" i="16"/>
  <c r="AP149" i="16"/>
  <c r="AP19" i="16"/>
  <c r="AP16" i="16"/>
  <c r="AP71" i="16"/>
  <c r="AP112" i="16"/>
  <c r="AP118" i="16"/>
  <c r="AP22" i="16"/>
  <c r="AP122" i="16"/>
  <c r="AP105" i="16"/>
  <c r="AP23" i="16"/>
  <c r="AP141" i="16"/>
  <c r="AP14" i="16"/>
  <c r="AP18" i="16"/>
  <c r="AP152" i="16"/>
  <c r="AP62" i="16"/>
  <c r="AP108" i="16"/>
  <c r="AP121" i="16"/>
  <c r="AP106" i="16"/>
  <c r="AP20" i="16"/>
  <c r="AP15" i="16"/>
  <c r="AP144" i="16"/>
  <c r="AP35" i="16"/>
  <c r="AP56" i="16"/>
  <c r="AP27" i="16"/>
  <c r="AP33" i="16"/>
  <c r="AP26" i="16"/>
  <c r="AP34" i="16"/>
  <c r="AP25" i="16"/>
  <c r="AP29" i="16"/>
  <c r="AP63" i="16"/>
  <c r="AP30" i="16"/>
  <c r="AP28" i="16"/>
  <c r="AP31" i="16"/>
  <c r="AP36" i="16"/>
  <c r="AP61" i="16"/>
  <c r="AP37" i="16"/>
  <c r="AP32" i="16"/>
  <c r="AP147" i="16"/>
  <c r="AP98" i="16"/>
  <c r="AP151" i="16"/>
  <c r="AP95" i="16"/>
  <c r="AP137" i="16"/>
  <c r="AP120" i="16"/>
  <c r="AP3" i="16"/>
  <c r="AP4" i="16"/>
  <c r="AP5" i="16"/>
  <c r="AP6" i="16"/>
  <c r="AP7" i="16"/>
  <c r="AP8" i="16"/>
  <c r="AP9" i="16"/>
  <c r="AP10" i="16"/>
  <c r="AO13" i="16"/>
  <c r="AO12" i="16"/>
  <c r="AO11" i="16"/>
  <c r="AO52" i="16"/>
  <c r="AO49" i="16"/>
  <c r="AO145" i="16"/>
  <c r="AO66" i="16"/>
  <c r="AO64" i="16"/>
  <c r="AO65" i="16"/>
  <c r="AO55" i="16"/>
  <c r="AO86" i="16"/>
  <c r="AO72" i="16"/>
  <c r="AO17" i="16"/>
  <c r="AO68" i="16"/>
  <c r="AO130" i="16"/>
  <c r="AO135" i="16"/>
  <c r="AO133" i="16"/>
  <c r="AO131" i="16"/>
  <c r="AO79" i="16"/>
  <c r="AO136" i="16"/>
  <c r="AO87" i="16"/>
  <c r="AO82" i="16"/>
  <c r="AO83" i="16"/>
  <c r="AO129" i="16"/>
  <c r="AO128" i="16"/>
  <c r="AO88" i="16"/>
  <c r="AO69" i="16"/>
  <c r="AO126" i="16"/>
  <c r="AO89" i="16"/>
  <c r="AO85" i="16"/>
  <c r="AO113" i="16"/>
  <c r="AO124" i="16"/>
  <c r="AO84" i="16"/>
  <c r="AO123" i="16"/>
  <c r="AO107" i="16"/>
  <c r="AO75" i="16"/>
  <c r="AO77" i="16"/>
  <c r="AO70" i="16"/>
  <c r="AO74" i="16"/>
  <c r="AO76" i="16"/>
  <c r="AO115" i="16"/>
  <c r="AO104" i="16"/>
  <c r="AO73" i="16"/>
  <c r="AO114" i="16"/>
  <c r="AO109" i="16"/>
  <c r="AO67" i="16"/>
  <c r="AO117" i="16"/>
  <c r="AO116" i="16"/>
  <c r="AO119" i="16"/>
  <c r="AO110" i="16"/>
  <c r="AO111" i="16"/>
  <c r="AO96" i="16"/>
  <c r="AO101" i="16"/>
  <c r="AO78" i="16"/>
  <c r="AO102" i="16"/>
  <c r="AO99" i="16"/>
  <c r="AO100" i="16"/>
  <c r="AO91" i="16"/>
  <c r="AO94" i="16"/>
  <c r="AO103" i="16"/>
  <c r="AO90" i="16"/>
  <c r="AO92" i="16"/>
  <c r="AO93" i="16"/>
  <c r="AO97" i="16"/>
  <c r="AO146" i="16"/>
  <c r="AO57" i="16"/>
  <c r="AO139" i="16"/>
  <c r="AO46" i="16"/>
  <c r="AO60" i="16"/>
  <c r="AO44" i="16"/>
  <c r="AO50" i="16"/>
  <c r="AO43" i="16"/>
  <c r="AO54" i="16"/>
  <c r="AO53" i="16"/>
  <c r="AO138" i="16"/>
  <c r="AO47" i="16"/>
  <c r="AO51" i="16"/>
  <c r="AO143" i="16"/>
  <c r="AO132" i="16"/>
  <c r="AO134" i="16"/>
  <c r="AO48" i="16"/>
  <c r="AO140" i="16"/>
  <c r="AO80" i="16"/>
  <c r="AO81" i="16"/>
  <c r="AO148" i="16"/>
  <c r="AO150" i="16"/>
  <c r="AO142" i="16"/>
  <c r="AO45" i="16"/>
  <c r="AO127" i="16"/>
  <c r="AO38" i="16"/>
  <c r="AO59" i="16"/>
  <c r="AO39" i="16"/>
  <c r="AO58" i="16"/>
  <c r="AO41" i="16"/>
  <c r="AO42" i="16"/>
  <c r="AO125" i="16"/>
  <c r="AO40" i="16"/>
  <c r="AO21" i="16"/>
  <c r="AO24" i="16"/>
  <c r="AO149" i="16"/>
  <c r="AO19" i="16"/>
  <c r="AO16" i="16"/>
  <c r="AO71" i="16"/>
  <c r="AO112" i="16"/>
  <c r="AO118" i="16"/>
  <c r="AO22" i="16"/>
  <c r="AO122" i="16"/>
  <c r="AO105" i="16"/>
  <c r="AO23" i="16"/>
  <c r="AO141" i="16"/>
  <c r="AO14" i="16"/>
  <c r="AO18" i="16"/>
  <c r="AO152" i="16"/>
  <c r="AO62" i="16"/>
  <c r="AO108" i="16"/>
  <c r="AO121" i="16"/>
  <c r="AO106" i="16"/>
  <c r="AO20" i="16"/>
  <c r="AO15" i="16"/>
  <c r="AO144" i="16"/>
  <c r="AO35" i="16"/>
  <c r="AO56" i="16"/>
  <c r="AO27" i="16"/>
  <c r="AO33" i="16"/>
  <c r="AO26" i="16"/>
  <c r="AO34" i="16"/>
  <c r="AO25" i="16"/>
  <c r="AO29" i="16"/>
  <c r="AO63" i="16"/>
  <c r="AO30" i="16"/>
  <c r="AO28" i="16"/>
  <c r="AO31" i="16"/>
  <c r="AO36" i="16"/>
  <c r="AO61" i="16"/>
  <c r="AO37" i="16"/>
  <c r="AO32" i="16"/>
  <c r="AO147" i="16"/>
  <c r="AO98" i="16"/>
  <c r="AO151" i="16"/>
  <c r="AO95" i="16"/>
  <c r="AO137" i="16"/>
  <c r="AO120" i="16"/>
  <c r="AO3" i="16"/>
  <c r="AO4" i="16"/>
  <c r="AO5" i="16"/>
  <c r="AO6" i="16"/>
  <c r="AO7" i="16"/>
  <c r="AO8" i="16"/>
  <c r="AO9" i="16"/>
  <c r="AO10" i="16"/>
  <c r="AN13" i="16"/>
  <c r="AN12" i="16"/>
  <c r="AN11" i="16"/>
  <c r="AN52" i="16"/>
  <c r="AN49" i="16"/>
  <c r="AN145" i="16"/>
  <c r="AN66" i="16"/>
  <c r="AN64" i="16"/>
  <c r="AN65" i="16"/>
  <c r="AN55" i="16"/>
  <c r="AN86" i="16"/>
  <c r="AN72" i="16"/>
  <c r="AN17" i="16"/>
  <c r="AN68" i="16"/>
  <c r="AN130" i="16"/>
  <c r="AN135" i="16"/>
  <c r="AN133" i="16"/>
  <c r="AN131" i="16"/>
  <c r="AN79" i="16"/>
  <c r="AN136" i="16"/>
  <c r="AN87" i="16"/>
  <c r="AN82" i="16"/>
  <c r="AN83" i="16"/>
  <c r="AN129" i="16"/>
  <c r="AN128" i="16"/>
  <c r="AN88" i="16"/>
  <c r="AN69" i="16"/>
  <c r="AN126" i="16"/>
  <c r="AN89" i="16"/>
  <c r="AN85" i="16"/>
  <c r="AN113" i="16"/>
  <c r="AN124" i="16"/>
  <c r="AN84" i="16"/>
  <c r="AN123" i="16"/>
  <c r="AN107" i="16"/>
  <c r="AN75" i="16"/>
  <c r="AN77" i="16"/>
  <c r="AN70" i="16"/>
  <c r="AN74" i="16"/>
  <c r="AN76" i="16"/>
  <c r="AN115" i="16"/>
  <c r="AN104" i="16"/>
  <c r="AN73" i="16"/>
  <c r="AN114" i="16"/>
  <c r="AN109" i="16"/>
  <c r="AN67" i="16"/>
  <c r="AN117" i="16"/>
  <c r="AN116" i="16"/>
  <c r="AN119" i="16"/>
  <c r="AN110" i="16"/>
  <c r="AN111" i="16"/>
  <c r="AN96" i="16"/>
  <c r="AN101" i="16"/>
  <c r="AN78" i="16"/>
  <c r="AN102" i="16"/>
  <c r="AN99" i="16"/>
  <c r="AN100" i="16"/>
  <c r="AN91" i="16"/>
  <c r="AN94" i="16"/>
  <c r="AN103" i="16"/>
  <c r="AN90" i="16"/>
  <c r="AN92" i="16"/>
  <c r="AN93" i="16"/>
  <c r="AN97" i="16"/>
  <c r="AN146" i="16"/>
  <c r="AN57" i="16"/>
  <c r="AN139" i="16"/>
  <c r="AN46" i="16"/>
  <c r="AN60" i="16"/>
  <c r="AN44" i="16"/>
  <c r="AN50" i="16"/>
  <c r="AN43" i="16"/>
  <c r="AN54" i="16"/>
  <c r="AN53" i="16"/>
  <c r="AN138" i="16"/>
  <c r="AN47" i="16"/>
  <c r="AN51" i="16"/>
  <c r="AN143" i="16"/>
  <c r="AN132" i="16"/>
  <c r="AN134" i="16"/>
  <c r="AN48" i="16"/>
  <c r="AN140" i="16"/>
  <c r="AN80" i="16"/>
  <c r="AN81" i="16"/>
  <c r="AN148" i="16"/>
  <c r="AN150" i="16"/>
  <c r="AN142" i="16"/>
  <c r="AN45" i="16"/>
  <c r="AN127" i="16"/>
  <c r="AN38" i="16"/>
  <c r="AN59" i="16"/>
  <c r="AN39" i="16"/>
  <c r="AN58" i="16"/>
  <c r="AN41" i="16"/>
  <c r="AN42" i="16"/>
  <c r="AN125" i="16"/>
  <c r="AN40" i="16"/>
  <c r="AN21" i="16"/>
  <c r="AN24" i="16"/>
  <c r="AN149" i="16"/>
  <c r="AN19" i="16"/>
  <c r="AN16" i="16"/>
  <c r="AN71" i="16"/>
  <c r="AN112" i="16"/>
  <c r="AN118" i="16"/>
  <c r="AN22" i="16"/>
  <c r="AN122" i="16"/>
  <c r="AN105" i="16"/>
  <c r="AN23" i="16"/>
  <c r="AN141" i="16"/>
  <c r="AN14" i="16"/>
  <c r="AN18" i="16"/>
  <c r="AN152" i="16"/>
  <c r="AN62" i="16"/>
  <c r="AN108" i="16"/>
  <c r="AN121" i="16"/>
  <c r="AN106" i="16"/>
  <c r="AN20" i="16"/>
  <c r="AN15" i="16"/>
  <c r="AN144" i="16"/>
  <c r="AN35" i="16"/>
  <c r="AN56" i="16"/>
  <c r="AN27" i="16"/>
  <c r="AN33" i="16"/>
  <c r="AN26" i="16"/>
  <c r="AN34" i="16"/>
  <c r="AN25" i="16"/>
  <c r="AN29" i="16"/>
  <c r="AN63" i="16"/>
  <c r="AN30" i="16"/>
  <c r="AN28" i="16"/>
  <c r="AN31" i="16"/>
  <c r="AN36" i="16"/>
  <c r="AN61" i="16"/>
  <c r="AN37" i="16"/>
  <c r="AN32" i="16"/>
  <c r="AN147" i="16"/>
  <c r="AN98" i="16"/>
  <c r="AN151" i="16"/>
  <c r="AN95" i="16"/>
  <c r="AN137" i="16"/>
  <c r="AN120" i="16"/>
  <c r="AN3" i="16"/>
  <c r="AN4" i="16"/>
  <c r="AN5" i="16"/>
  <c r="AN6" i="16"/>
  <c r="AN7" i="16"/>
  <c r="AN8" i="16"/>
  <c r="AN9" i="16"/>
  <c r="AN10" i="16"/>
  <c r="AM13" i="16"/>
  <c r="AM12" i="16"/>
  <c r="AM11" i="16"/>
  <c r="AM52" i="16"/>
  <c r="AM49" i="16"/>
  <c r="AM145" i="16"/>
  <c r="AM66" i="16"/>
  <c r="AM64" i="16"/>
  <c r="AM65" i="16"/>
  <c r="AM55" i="16"/>
  <c r="AM86" i="16"/>
  <c r="AM72" i="16"/>
  <c r="AM17" i="16"/>
  <c r="AM68" i="16"/>
  <c r="AM130" i="16"/>
  <c r="AM135" i="16"/>
  <c r="AM133" i="16"/>
  <c r="AM131" i="16"/>
  <c r="AM79" i="16"/>
  <c r="AM136" i="16"/>
  <c r="AM87" i="16"/>
  <c r="AM82" i="16"/>
  <c r="AM83" i="16"/>
  <c r="AM129" i="16"/>
  <c r="AM128" i="16"/>
  <c r="AM88" i="16"/>
  <c r="AM69" i="16"/>
  <c r="AM126" i="16"/>
  <c r="AM89" i="16"/>
  <c r="AM85" i="16"/>
  <c r="AM113" i="16"/>
  <c r="AM124" i="16"/>
  <c r="AM84" i="16"/>
  <c r="AM123" i="16"/>
  <c r="AM107" i="16"/>
  <c r="AM75" i="16"/>
  <c r="AM77" i="16"/>
  <c r="AM70" i="16"/>
  <c r="AM74" i="16"/>
  <c r="AM76" i="16"/>
  <c r="AM115" i="16"/>
  <c r="AM104" i="16"/>
  <c r="AM73" i="16"/>
  <c r="AM114" i="16"/>
  <c r="AM109" i="16"/>
  <c r="AM67" i="16"/>
  <c r="AM117" i="16"/>
  <c r="AM116" i="16"/>
  <c r="AM119" i="16"/>
  <c r="AM110" i="16"/>
  <c r="AM111" i="16"/>
  <c r="AM96" i="16"/>
  <c r="AM101" i="16"/>
  <c r="AM78" i="16"/>
  <c r="AM102" i="16"/>
  <c r="AM99" i="16"/>
  <c r="AM100" i="16"/>
  <c r="AM91" i="16"/>
  <c r="AM94" i="16"/>
  <c r="AM103" i="16"/>
  <c r="AM90" i="16"/>
  <c r="AM92" i="16"/>
  <c r="AM93" i="16"/>
  <c r="AM97" i="16"/>
  <c r="AM146" i="16"/>
  <c r="AM57" i="16"/>
  <c r="AM139" i="16"/>
  <c r="AM46" i="16"/>
  <c r="AM60" i="16"/>
  <c r="AM44" i="16"/>
  <c r="AM50" i="16"/>
  <c r="AM43" i="16"/>
  <c r="AM54" i="16"/>
  <c r="AM53" i="16"/>
  <c r="AM138" i="16"/>
  <c r="AM47" i="16"/>
  <c r="AM51" i="16"/>
  <c r="AM143" i="16"/>
  <c r="AM132" i="16"/>
  <c r="AM134" i="16"/>
  <c r="AM48" i="16"/>
  <c r="AM140" i="16"/>
  <c r="AM80" i="16"/>
  <c r="AM81" i="16"/>
  <c r="AM148" i="16"/>
  <c r="AM150" i="16"/>
  <c r="AM142" i="16"/>
  <c r="AM45" i="16"/>
  <c r="AM127" i="16"/>
  <c r="AM38" i="16"/>
  <c r="AM59" i="16"/>
  <c r="AM39" i="16"/>
  <c r="AM58" i="16"/>
  <c r="AM41" i="16"/>
  <c r="AM42" i="16"/>
  <c r="AM125" i="16"/>
  <c r="AM40" i="16"/>
  <c r="AM21" i="16"/>
  <c r="AM24" i="16"/>
  <c r="AM149" i="16"/>
  <c r="AM19" i="16"/>
  <c r="AM16" i="16"/>
  <c r="AM71" i="16"/>
  <c r="AM112" i="16"/>
  <c r="AM118" i="16"/>
  <c r="AM22" i="16"/>
  <c r="AM122" i="16"/>
  <c r="AM105" i="16"/>
  <c r="AM23" i="16"/>
  <c r="AM141" i="16"/>
  <c r="AM14" i="16"/>
  <c r="AM18" i="16"/>
  <c r="AM152" i="16"/>
  <c r="AM62" i="16"/>
  <c r="AM108" i="16"/>
  <c r="AM121" i="16"/>
  <c r="AM106" i="16"/>
  <c r="AM20" i="16"/>
  <c r="AM15" i="16"/>
  <c r="AM144" i="16"/>
  <c r="AM35" i="16"/>
  <c r="AM56" i="16"/>
  <c r="AM27" i="16"/>
  <c r="AM33" i="16"/>
  <c r="AM26" i="16"/>
  <c r="AM34" i="16"/>
  <c r="AM25" i="16"/>
  <c r="AM29" i="16"/>
  <c r="AM63" i="16"/>
  <c r="AM30" i="16"/>
  <c r="AM28" i="16"/>
  <c r="AM31" i="16"/>
  <c r="AM36" i="16"/>
  <c r="AM61" i="16"/>
  <c r="AM37" i="16"/>
  <c r="AM32" i="16"/>
  <c r="AM147" i="16"/>
  <c r="AM98" i="16"/>
  <c r="AM151" i="16"/>
  <c r="AM95" i="16"/>
  <c r="AM137" i="16"/>
  <c r="AM120" i="16"/>
  <c r="AM3" i="16"/>
  <c r="AM4" i="16"/>
  <c r="AM5" i="16"/>
  <c r="AM6" i="16"/>
  <c r="AM7" i="16"/>
  <c r="AM8" i="16"/>
  <c r="AM9" i="16"/>
  <c r="AM10" i="16"/>
  <c r="AL13" i="16"/>
  <c r="AL12" i="16"/>
  <c r="AL11" i="16"/>
  <c r="AL52" i="16"/>
  <c r="AL49" i="16"/>
  <c r="AL145" i="16"/>
  <c r="AL66" i="16"/>
  <c r="AL64" i="16"/>
  <c r="AL65" i="16"/>
  <c r="AL55" i="16"/>
  <c r="AL86" i="16"/>
  <c r="AL72" i="16"/>
  <c r="AL17" i="16"/>
  <c r="AL68" i="16"/>
  <c r="AL130" i="16"/>
  <c r="AL135" i="16"/>
  <c r="AL133" i="16"/>
  <c r="AL131" i="16"/>
  <c r="AL79" i="16"/>
  <c r="AL136" i="16"/>
  <c r="AL87" i="16"/>
  <c r="AL82" i="16"/>
  <c r="AL83" i="16"/>
  <c r="AL129" i="16"/>
  <c r="AL128" i="16"/>
  <c r="AL88" i="16"/>
  <c r="AL69" i="16"/>
  <c r="AL126" i="16"/>
  <c r="AL89" i="16"/>
  <c r="AL85" i="16"/>
  <c r="AL113" i="16"/>
  <c r="AL124" i="16"/>
  <c r="AL84" i="16"/>
  <c r="AL123" i="16"/>
  <c r="AL107" i="16"/>
  <c r="AL75" i="16"/>
  <c r="AL77" i="16"/>
  <c r="AL70" i="16"/>
  <c r="AL74" i="16"/>
  <c r="AL76" i="16"/>
  <c r="AL115" i="16"/>
  <c r="AL104" i="16"/>
  <c r="AL73" i="16"/>
  <c r="AL114" i="16"/>
  <c r="AL109" i="16"/>
  <c r="AL67" i="16"/>
  <c r="AL117" i="16"/>
  <c r="AL116" i="16"/>
  <c r="AL119" i="16"/>
  <c r="AL110" i="16"/>
  <c r="AL111" i="16"/>
  <c r="AL96" i="16"/>
  <c r="AL101" i="16"/>
  <c r="AL78" i="16"/>
  <c r="AL102" i="16"/>
  <c r="AL99" i="16"/>
  <c r="AL100" i="16"/>
  <c r="AL91" i="16"/>
  <c r="AL94" i="16"/>
  <c r="AL103" i="16"/>
  <c r="AL90" i="16"/>
  <c r="AL92" i="16"/>
  <c r="AL93" i="16"/>
  <c r="AL97" i="16"/>
  <c r="AL146" i="16"/>
  <c r="AL57" i="16"/>
  <c r="AL139" i="16"/>
  <c r="AL46" i="16"/>
  <c r="AL60" i="16"/>
  <c r="AL44" i="16"/>
  <c r="AL50" i="16"/>
  <c r="AL43" i="16"/>
  <c r="AL54" i="16"/>
  <c r="AL53" i="16"/>
  <c r="AL138" i="16"/>
  <c r="AL47" i="16"/>
  <c r="AL51" i="16"/>
  <c r="AL143" i="16"/>
  <c r="AL132" i="16"/>
  <c r="AL134" i="16"/>
  <c r="AL48" i="16"/>
  <c r="AL140" i="16"/>
  <c r="AL80" i="16"/>
  <c r="AL81" i="16"/>
  <c r="AL148" i="16"/>
  <c r="AL150" i="16"/>
  <c r="AL142" i="16"/>
  <c r="AL45" i="16"/>
  <c r="AL127" i="16"/>
  <c r="AL38" i="16"/>
  <c r="AL59" i="16"/>
  <c r="AL39" i="16"/>
  <c r="AL58" i="16"/>
  <c r="AL41" i="16"/>
  <c r="AL42" i="16"/>
  <c r="AL125" i="16"/>
  <c r="AL40" i="16"/>
  <c r="AL21" i="16"/>
  <c r="AL24" i="16"/>
  <c r="AL149" i="16"/>
  <c r="AL19" i="16"/>
  <c r="AL16" i="16"/>
  <c r="AL71" i="16"/>
  <c r="AL112" i="16"/>
  <c r="AL118" i="16"/>
  <c r="AL22" i="16"/>
  <c r="AL122" i="16"/>
  <c r="AL105" i="16"/>
  <c r="AL23" i="16"/>
  <c r="AL141" i="16"/>
  <c r="AL14" i="16"/>
  <c r="AL18" i="16"/>
  <c r="AL152" i="16"/>
  <c r="AL62" i="16"/>
  <c r="AL108" i="16"/>
  <c r="AL121" i="16"/>
  <c r="AL106" i="16"/>
  <c r="AL20" i="16"/>
  <c r="AL15" i="16"/>
  <c r="AL144" i="16"/>
  <c r="AL35" i="16"/>
  <c r="AL56" i="16"/>
  <c r="AL27" i="16"/>
  <c r="AL33" i="16"/>
  <c r="AL26" i="16"/>
  <c r="AL34" i="16"/>
  <c r="AL25" i="16"/>
  <c r="AL29" i="16"/>
  <c r="AL63" i="16"/>
  <c r="AL30" i="16"/>
  <c r="AL28" i="16"/>
  <c r="AL31" i="16"/>
  <c r="AL36" i="16"/>
  <c r="AL61" i="16"/>
  <c r="AL37" i="16"/>
  <c r="AL32" i="16"/>
  <c r="AL147" i="16"/>
  <c r="AL98" i="16"/>
  <c r="AL151" i="16"/>
  <c r="AL95" i="16"/>
  <c r="AL137" i="16"/>
  <c r="AL120" i="16"/>
  <c r="AL3" i="16"/>
  <c r="AL4" i="16"/>
  <c r="AL5" i="16"/>
  <c r="AL6" i="16"/>
  <c r="AL7" i="16"/>
  <c r="AL8" i="16"/>
  <c r="AL9" i="16"/>
  <c r="AL10" i="16"/>
  <c r="AK12" i="16"/>
  <c r="AK11" i="16"/>
  <c r="AK52" i="16"/>
  <c r="AK49" i="16"/>
  <c r="AK145" i="16"/>
  <c r="AK66" i="16"/>
  <c r="AK64" i="16"/>
  <c r="AK65" i="16"/>
  <c r="AK55" i="16"/>
  <c r="AK86" i="16"/>
  <c r="AK72" i="16"/>
  <c r="AK17" i="16"/>
  <c r="AK68" i="16"/>
  <c r="AK130" i="16"/>
  <c r="AK135" i="16"/>
  <c r="AK133" i="16"/>
  <c r="AK131" i="16"/>
  <c r="AK79" i="16"/>
  <c r="AK136" i="16"/>
  <c r="AK87" i="16"/>
  <c r="AK82" i="16"/>
  <c r="AK83" i="16"/>
  <c r="AK129" i="16"/>
  <c r="AK128" i="16"/>
  <c r="AK88" i="16"/>
  <c r="AK69" i="16"/>
  <c r="AK126" i="16"/>
  <c r="AK89" i="16"/>
  <c r="AK85" i="16"/>
  <c r="AK113" i="16"/>
  <c r="AK124" i="16"/>
  <c r="AK84" i="16"/>
  <c r="AK123" i="16"/>
  <c r="AK107" i="16"/>
  <c r="AK75" i="16"/>
  <c r="AK77" i="16"/>
  <c r="AK70" i="16"/>
  <c r="AK74" i="16"/>
  <c r="AK76" i="16"/>
  <c r="AK115" i="16"/>
  <c r="AK104" i="16"/>
  <c r="AK73" i="16"/>
  <c r="AK114" i="16"/>
  <c r="AK109" i="16"/>
  <c r="AK67" i="16"/>
  <c r="AK117" i="16"/>
  <c r="AK116" i="16"/>
  <c r="AK119" i="16"/>
  <c r="AK110" i="16"/>
  <c r="AK111" i="16"/>
  <c r="AK96" i="16"/>
  <c r="AK101" i="16"/>
  <c r="AK78" i="16"/>
  <c r="AK102" i="16"/>
  <c r="AK99" i="16"/>
  <c r="AK100" i="16"/>
  <c r="AK91" i="16"/>
  <c r="AK94" i="16"/>
  <c r="AK103" i="16"/>
  <c r="AK90" i="16"/>
  <c r="AK92" i="16"/>
  <c r="AK93" i="16"/>
  <c r="AK97" i="16"/>
  <c r="AK146" i="16"/>
  <c r="AK57" i="16"/>
  <c r="AK139" i="16"/>
  <c r="AK46" i="16"/>
  <c r="AK60" i="16"/>
  <c r="AK44" i="16"/>
  <c r="AK50" i="16"/>
  <c r="AK43" i="16"/>
  <c r="AK54" i="16"/>
  <c r="AK53" i="16"/>
  <c r="AK138" i="16"/>
  <c r="AK47" i="16"/>
  <c r="AK51" i="16"/>
  <c r="AK143" i="16"/>
  <c r="AK132" i="16"/>
  <c r="AK134" i="16"/>
  <c r="AK48" i="16"/>
  <c r="AK140" i="16"/>
  <c r="AK80" i="16"/>
  <c r="AK81" i="16"/>
  <c r="AK148" i="16"/>
  <c r="AK150" i="16"/>
  <c r="AK142" i="16"/>
  <c r="AK45" i="16"/>
  <c r="AK127" i="16"/>
  <c r="AK38" i="16"/>
  <c r="AK59" i="16"/>
  <c r="AK39" i="16"/>
  <c r="AK58" i="16"/>
  <c r="AK41" i="16"/>
  <c r="AK42" i="16"/>
  <c r="AK125" i="16"/>
  <c r="AK40" i="16"/>
  <c r="AK21" i="16"/>
  <c r="AK24" i="16"/>
  <c r="AK149" i="16"/>
  <c r="AK19" i="16"/>
  <c r="AK16" i="16"/>
  <c r="AK71" i="16"/>
  <c r="AK112" i="16"/>
  <c r="AK118" i="16"/>
  <c r="AK22" i="16"/>
  <c r="AK122" i="16"/>
  <c r="AK105" i="16"/>
  <c r="AK23" i="16"/>
  <c r="AK141" i="16"/>
  <c r="AK14" i="16"/>
  <c r="AK18" i="16"/>
  <c r="AK152" i="16"/>
  <c r="AK62" i="16"/>
  <c r="AK108" i="16"/>
  <c r="AK121" i="16"/>
  <c r="AK106" i="16"/>
  <c r="AK20" i="16"/>
  <c r="AK15" i="16"/>
  <c r="AK144" i="16"/>
  <c r="AK35" i="16"/>
  <c r="AK56" i="16"/>
  <c r="AK27" i="16"/>
  <c r="AK33" i="16"/>
  <c r="AK26" i="16"/>
  <c r="AK34" i="16"/>
  <c r="AK25" i="16"/>
  <c r="AK29" i="16"/>
  <c r="AK63" i="16"/>
  <c r="AK30" i="16"/>
  <c r="AK28" i="16"/>
  <c r="AK31" i="16"/>
  <c r="AK36" i="16"/>
  <c r="AK61" i="16"/>
  <c r="AK37" i="16"/>
  <c r="AK32" i="16"/>
  <c r="AK147" i="16"/>
  <c r="AK98" i="16"/>
  <c r="AK151" i="16"/>
  <c r="AK95" i="16"/>
  <c r="AK137" i="16"/>
  <c r="AK120" i="16"/>
  <c r="AK3" i="16"/>
  <c r="AK4" i="16"/>
  <c r="AK5" i="16"/>
  <c r="AK6" i="16"/>
  <c r="AK7" i="16"/>
  <c r="AK8" i="16"/>
  <c r="AK9" i="16"/>
  <c r="AK10" i="16"/>
  <c r="L12" i="16"/>
  <c r="L11" i="16"/>
  <c r="L52" i="16"/>
  <c r="L49" i="16"/>
  <c r="L145" i="16"/>
  <c r="L66" i="16"/>
  <c r="L64" i="16"/>
  <c r="L65" i="16"/>
  <c r="L55" i="16"/>
  <c r="L86" i="16"/>
  <c r="L72" i="16"/>
  <c r="L17" i="16"/>
  <c r="L68" i="16"/>
  <c r="L130" i="16"/>
  <c r="L135" i="16"/>
  <c r="L133" i="16"/>
  <c r="L131" i="16"/>
  <c r="L79" i="16"/>
  <c r="L136" i="16"/>
  <c r="L87" i="16"/>
  <c r="L82" i="16"/>
  <c r="L83" i="16"/>
  <c r="L129" i="16"/>
  <c r="L128" i="16"/>
  <c r="L88" i="16"/>
  <c r="L69" i="16"/>
  <c r="L126" i="16"/>
  <c r="L89" i="16"/>
  <c r="L85" i="16"/>
  <c r="L113" i="16"/>
  <c r="L124" i="16"/>
  <c r="L84" i="16"/>
  <c r="L123" i="16"/>
  <c r="L107" i="16"/>
  <c r="L75" i="16"/>
  <c r="L77" i="16"/>
  <c r="L70" i="16"/>
  <c r="L74" i="16"/>
  <c r="L76" i="16"/>
  <c r="L115" i="16"/>
  <c r="L104" i="16"/>
  <c r="L73" i="16"/>
  <c r="L114" i="16"/>
  <c r="L109" i="16"/>
  <c r="L67" i="16"/>
  <c r="L117" i="16"/>
  <c r="L116" i="16"/>
  <c r="L119" i="16"/>
  <c r="L110" i="16"/>
  <c r="L111" i="16"/>
  <c r="L96" i="16"/>
  <c r="L101" i="16"/>
  <c r="L78" i="16"/>
  <c r="L102" i="16"/>
  <c r="L99" i="16"/>
  <c r="L100" i="16"/>
  <c r="L91" i="16"/>
  <c r="L94" i="16"/>
  <c r="L103" i="16"/>
  <c r="L90" i="16"/>
  <c r="L92" i="16"/>
  <c r="L93" i="16"/>
  <c r="L97" i="16"/>
  <c r="L146" i="16"/>
  <c r="L57" i="16"/>
  <c r="L139" i="16"/>
  <c r="L46" i="16"/>
  <c r="L60" i="16"/>
  <c r="L44" i="16"/>
  <c r="L50" i="16"/>
  <c r="L43" i="16"/>
  <c r="L54" i="16"/>
  <c r="L53" i="16"/>
  <c r="L138" i="16"/>
  <c r="L47" i="16"/>
  <c r="L51" i="16"/>
  <c r="L143" i="16"/>
  <c r="L132" i="16"/>
  <c r="L134" i="16"/>
  <c r="L48" i="16"/>
  <c r="L140" i="16"/>
  <c r="L80" i="16"/>
  <c r="L81" i="16"/>
  <c r="L148" i="16"/>
  <c r="L150" i="16"/>
  <c r="L142" i="16"/>
  <c r="L45" i="16"/>
  <c r="L127" i="16"/>
  <c r="L38" i="16"/>
  <c r="L59" i="16"/>
  <c r="L39" i="16"/>
  <c r="L58" i="16"/>
  <c r="L41" i="16"/>
  <c r="L42" i="16"/>
  <c r="L125" i="16"/>
  <c r="L40" i="16"/>
  <c r="L21" i="16"/>
  <c r="L24" i="16"/>
  <c r="L149" i="16"/>
  <c r="L19" i="16"/>
  <c r="L16" i="16"/>
  <c r="L71" i="16"/>
  <c r="L112" i="16"/>
  <c r="L118" i="16"/>
  <c r="L22" i="16"/>
  <c r="L122" i="16"/>
  <c r="L105" i="16"/>
  <c r="L23" i="16"/>
  <c r="L141" i="16"/>
  <c r="L14" i="16"/>
  <c r="L18" i="16"/>
  <c r="L152" i="16"/>
  <c r="L62" i="16"/>
  <c r="L108" i="16"/>
  <c r="L121" i="16"/>
  <c r="L106" i="16"/>
  <c r="L20" i="16"/>
  <c r="L15" i="16"/>
  <c r="L144" i="16"/>
  <c r="L35" i="16"/>
  <c r="L56" i="16"/>
  <c r="L27" i="16"/>
  <c r="L33" i="16"/>
  <c r="L26" i="16"/>
  <c r="L34" i="16"/>
  <c r="L25" i="16"/>
  <c r="L29" i="16"/>
  <c r="L63" i="16"/>
  <c r="L30" i="16"/>
  <c r="L28" i="16"/>
  <c r="L31" i="16"/>
  <c r="L36" i="16"/>
  <c r="L61" i="16"/>
  <c r="L37" i="16"/>
  <c r="L32" i="16"/>
  <c r="L147" i="16"/>
  <c r="L98" i="16"/>
  <c r="L151" i="16"/>
  <c r="L95" i="16"/>
  <c r="L137" i="16"/>
  <c r="L120" i="16"/>
  <c r="L3" i="16"/>
  <c r="L4" i="16"/>
  <c r="L5" i="16"/>
  <c r="L6" i="16"/>
  <c r="L7" i="16"/>
  <c r="L8" i="16"/>
  <c r="L9" i="16"/>
  <c r="L10" i="16"/>
  <c r="K12" i="16"/>
  <c r="K11" i="16"/>
  <c r="K52" i="16"/>
  <c r="K49" i="16"/>
  <c r="K145" i="16"/>
  <c r="K66" i="16"/>
  <c r="K64" i="16"/>
  <c r="K65" i="16"/>
  <c r="K55" i="16"/>
  <c r="K86" i="16"/>
  <c r="K72" i="16"/>
  <c r="K17" i="16"/>
  <c r="K68" i="16"/>
  <c r="K130" i="16"/>
  <c r="K135" i="16"/>
  <c r="K133" i="16"/>
  <c r="K131" i="16"/>
  <c r="K79" i="16"/>
  <c r="K136" i="16"/>
  <c r="K87" i="16"/>
  <c r="K82" i="16"/>
  <c r="K83" i="16"/>
  <c r="K129" i="16"/>
  <c r="K128" i="16"/>
  <c r="K88" i="16"/>
  <c r="K69" i="16"/>
  <c r="K126" i="16"/>
  <c r="K89" i="16"/>
  <c r="K85" i="16"/>
  <c r="K113" i="16"/>
  <c r="K124" i="16"/>
  <c r="K84" i="16"/>
  <c r="K123" i="16"/>
  <c r="K107" i="16"/>
  <c r="K75" i="16"/>
  <c r="K77" i="16"/>
  <c r="K70" i="16"/>
  <c r="K74" i="16"/>
  <c r="K76" i="16"/>
  <c r="K115" i="16"/>
  <c r="K104" i="16"/>
  <c r="K73" i="16"/>
  <c r="K114" i="16"/>
  <c r="K109" i="16"/>
  <c r="K67" i="16"/>
  <c r="K117" i="16"/>
  <c r="K116" i="16"/>
  <c r="K119" i="16"/>
  <c r="K110" i="16"/>
  <c r="K111" i="16"/>
  <c r="K96" i="16"/>
  <c r="K101" i="16"/>
  <c r="K78" i="16"/>
  <c r="K102" i="16"/>
  <c r="K99" i="16"/>
  <c r="K100" i="16"/>
  <c r="K91" i="16"/>
  <c r="K94" i="16"/>
  <c r="K103" i="16"/>
  <c r="K90" i="16"/>
  <c r="K92" i="16"/>
  <c r="K93" i="16"/>
  <c r="K97" i="16"/>
  <c r="K146" i="16"/>
  <c r="K57" i="16"/>
  <c r="K139" i="16"/>
  <c r="K46" i="16"/>
  <c r="K60" i="16"/>
  <c r="K44" i="16"/>
  <c r="K50" i="16"/>
  <c r="K43" i="16"/>
  <c r="K54" i="16"/>
  <c r="K53" i="16"/>
  <c r="K138" i="16"/>
  <c r="K47" i="16"/>
  <c r="K51" i="16"/>
  <c r="K143" i="16"/>
  <c r="K132" i="16"/>
  <c r="K134" i="16"/>
  <c r="K48" i="16"/>
  <c r="K140" i="16"/>
  <c r="K80" i="16"/>
  <c r="K81" i="16"/>
  <c r="K148" i="16"/>
  <c r="K150" i="16"/>
  <c r="K142" i="16"/>
  <c r="K45" i="16"/>
  <c r="K127" i="16"/>
  <c r="K38" i="16"/>
  <c r="K59" i="16"/>
  <c r="K39" i="16"/>
  <c r="K58" i="16"/>
  <c r="K41" i="16"/>
  <c r="K42" i="16"/>
  <c r="K125" i="16"/>
  <c r="K40" i="16"/>
  <c r="K21" i="16"/>
  <c r="K24" i="16"/>
  <c r="K149" i="16"/>
  <c r="K19" i="16"/>
  <c r="K16" i="16"/>
  <c r="K71" i="16"/>
  <c r="K112" i="16"/>
  <c r="K118" i="16"/>
  <c r="K22" i="16"/>
  <c r="K122" i="16"/>
  <c r="K105" i="16"/>
  <c r="K23" i="16"/>
  <c r="K141" i="16"/>
  <c r="K14" i="16"/>
  <c r="K18" i="16"/>
  <c r="K152" i="16"/>
  <c r="K62" i="16"/>
  <c r="K108" i="16"/>
  <c r="K121" i="16"/>
  <c r="K106" i="16"/>
  <c r="K20" i="16"/>
  <c r="K15" i="16"/>
  <c r="K144" i="16"/>
  <c r="K35" i="16"/>
  <c r="K56" i="16"/>
  <c r="K27" i="16"/>
  <c r="K33" i="16"/>
  <c r="K26" i="16"/>
  <c r="K34" i="16"/>
  <c r="K25" i="16"/>
  <c r="K29" i="16"/>
  <c r="K63" i="16"/>
  <c r="K30" i="16"/>
  <c r="K28" i="16"/>
  <c r="K31" i="16"/>
  <c r="K36" i="16"/>
  <c r="K61" i="16"/>
  <c r="K37" i="16"/>
  <c r="K32" i="16"/>
  <c r="K147" i="16"/>
  <c r="K98" i="16"/>
  <c r="K151" i="16"/>
  <c r="K95" i="16"/>
  <c r="K137" i="16"/>
  <c r="K120" i="16"/>
  <c r="K3" i="16"/>
  <c r="K4" i="16"/>
  <c r="K5" i="16"/>
  <c r="K6" i="16"/>
  <c r="K7" i="16"/>
  <c r="K8" i="16"/>
  <c r="K9" i="16"/>
  <c r="K10" i="16"/>
  <c r="I13" i="16"/>
  <c r="I12" i="16"/>
  <c r="I11" i="16"/>
  <c r="I52" i="16"/>
  <c r="I49" i="16"/>
  <c r="I145" i="16"/>
  <c r="I66" i="16"/>
  <c r="I64" i="16"/>
  <c r="I65" i="16"/>
  <c r="I55" i="16"/>
  <c r="I86" i="16"/>
  <c r="I72" i="16"/>
  <c r="I17" i="16"/>
  <c r="I68" i="16"/>
  <c r="I130" i="16"/>
  <c r="I135" i="16"/>
  <c r="I133" i="16"/>
  <c r="I131" i="16"/>
  <c r="I79" i="16"/>
  <c r="I136" i="16"/>
  <c r="I87" i="16"/>
  <c r="I82" i="16"/>
  <c r="I83" i="16"/>
  <c r="I129" i="16"/>
  <c r="I128" i="16"/>
  <c r="I88" i="16"/>
  <c r="I69" i="16"/>
  <c r="I126" i="16"/>
  <c r="I89" i="16"/>
  <c r="I85" i="16"/>
  <c r="I113" i="16"/>
  <c r="I124" i="16"/>
  <c r="I84" i="16"/>
  <c r="I123" i="16"/>
  <c r="I107" i="16"/>
  <c r="I75" i="16"/>
  <c r="I77" i="16"/>
  <c r="I70" i="16"/>
  <c r="I74" i="16"/>
  <c r="I76" i="16"/>
  <c r="I115" i="16"/>
  <c r="I104" i="16"/>
  <c r="I73" i="16"/>
  <c r="I114" i="16"/>
  <c r="I109" i="16"/>
  <c r="I67" i="16"/>
  <c r="I117" i="16"/>
  <c r="I116" i="16"/>
  <c r="I119" i="16"/>
  <c r="I110" i="16"/>
  <c r="I111" i="16"/>
  <c r="I96" i="16"/>
  <c r="I101" i="16"/>
  <c r="I78" i="16"/>
  <c r="I102" i="16"/>
  <c r="I99" i="16"/>
  <c r="I100" i="16"/>
  <c r="I91" i="16"/>
  <c r="I94" i="16"/>
  <c r="I103" i="16"/>
  <c r="I90" i="16"/>
  <c r="I92" i="16"/>
  <c r="I93" i="16"/>
  <c r="I97" i="16"/>
  <c r="I146" i="16"/>
  <c r="I57" i="16"/>
  <c r="I139" i="16"/>
  <c r="I46" i="16"/>
  <c r="I60" i="16"/>
  <c r="I44" i="16"/>
  <c r="I50" i="16"/>
  <c r="I43" i="16"/>
  <c r="I54" i="16"/>
  <c r="I53" i="16"/>
  <c r="I138" i="16"/>
  <c r="I47" i="16"/>
  <c r="I51" i="16"/>
  <c r="I143" i="16"/>
  <c r="I132" i="16"/>
  <c r="I134" i="16"/>
  <c r="I48" i="16"/>
  <c r="I140" i="16"/>
  <c r="I80" i="16"/>
  <c r="I81" i="16"/>
  <c r="I148" i="16"/>
  <c r="I150" i="16"/>
  <c r="I142" i="16"/>
  <c r="I45" i="16"/>
  <c r="I127" i="16"/>
  <c r="I38" i="16"/>
  <c r="I59" i="16"/>
  <c r="I39" i="16"/>
  <c r="I58" i="16"/>
  <c r="I41" i="16"/>
  <c r="I42" i="16"/>
  <c r="I125" i="16"/>
  <c r="I40" i="16"/>
  <c r="I21" i="16"/>
  <c r="I24" i="16"/>
  <c r="I149" i="16"/>
  <c r="I19" i="16"/>
  <c r="I16" i="16"/>
  <c r="I71" i="16"/>
  <c r="I112" i="16"/>
  <c r="I118" i="16"/>
  <c r="I22" i="16"/>
  <c r="I122" i="16"/>
  <c r="I105" i="16"/>
  <c r="I23" i="16"/>
  <c r="I141" i="16"/>
  <c r="I14" i="16"/>
  <c r="I18" i="16"/>
  <c r="I152" i="16"/>
  <c r="I62" i="16"/>
  <c r="I108" i="16"/>
  <c r="I121" i="16"/>
  <c r="I106" i="16"/>
  <c r="I20" i="16"/>
  <c r="I15" i="16"/>
  <c r="I144" i="16"/>
  <c r="I35" i="16"/>
  <c r="I56" i="16"/>
  <c r="I27" i="16"/>
  <c r="I33" i="16"/>
  <c r="I26" i="16"/>
  <c r="I34" i="16"/>
  <c r="I25" i="16"/>
  <c r="I29" i="16"/>
  <c r="I63" i="16"/>
  <c r="I30" i="16"/>
  <c r="I28" i="16"/>
  <c r="I31" i="16"/>
  <c r="I36" i="16"/>
  <c r="I61" i="16"/>
  <c r="I37" i="16"/>
  <c r="I32" i="16"/>
  <c r="I147" i="16"/>
  <c r="I98" i="16"/>
  <c r="I151" i="16"/>
  <c r="I95" i="16"/>
  <c r="I137" i="16"/>
  <c r="I120" i="16"/>
  <c r="I3" i="16"/>
  <c r="I4" i="16"/>
  <c r="I5" i="16"/>
  <c r="I6" i="16"/>
  <c r="I7" i="16"/>
  <c r="I8" i="16"/>
  <c r="I9" i="16"/>
  <c r="I10" i="16"/>
  <c r="G12" i="16"/>
  <c r="G11" i="16"/>
  <c r="G52" i="16"/>
  <c r="G49" i="16"/>
  <c r="G145" i="16"/>
  <c r="G66" i="16"/>
  <c r="G64" i="16"/>
  <c r="G65" i="16"/>
  <c r="G55" i="16"/>
  <c r="G86" i="16"/>
  <c r="G72" i="16"/>
  <c r="G17" i="16"/>
  <c r="G68" i="16"/>
  <c r="G130" i="16"/>
  <c r="G135" i="16"/>
  <c r="G133" i="16"/>
  <c r="G131" i="16"/>
  <c r="G79" i="16"/>
  <c r="G136" i="16"/>
  <c r="G87" i="16"/>
  <c r="G82" i="16"/>
  <c r="G83" i="16"/>
  <c r="G129" i="16"/>
  <c r="G128" i="16"/>
  <c r="G88" i="16"/>
  <c r="G69" i="16"/>
  <c r="G126" i="16"/>
  <c r="G89" i="16"/>
  <c r="G85" i="16"/>
  <c r="G113" i="16"/>
  <c r="G124" i="16"/>
  <c r="G84" i="16"/>
  <c r="G123" i="16"/>
  <c r="G107" i="16"/>
  <c r="G75" i="16"/>
  <c r="G77" i="16"/>
  <c r="G70" i="16"/>
  <c r="G74" i="16"/>
  <c r="G76" i="16"/>
  <c r="G115" i="16"/>
  <c r="G104" i="16"/>
  <c r="G73" i="16"/>
  <c r="G114" i="16"/>
  <c r="G109" i="16"/>
  <c r="G67" i="16"/>
  <c r="G117" i="16"/>
  <c r="G116" i="16"/>
  <c r="G119" i="16"/>
  <c r="G110" i="16"/>
  <c r="G111" i="16"/>
  <c r="G96" i="16"/>
  <c r="G101" i="16"/>
  <c r="G78" i="16"/>
  <c r="G102" i="16"/>
  <c r="G99" i="16"/>
  <c r="G100" i="16"/>
  <c r="G91" i="16"/>
  <c r="G94" i="16"/>
  <c r="G103" i="16"/>
  <c r="G90" i="16"/>
  <c r="G92" i="16"/>
  <c r="G93" i="16"/>
  <c r="G97" i="16"/>
  <c r="G146" i="16"/>
  <c r="G57" i="16"/>
  <c r="G139" i="16"/>
  <c r="G46" i="16"/>
  <c r="G60" i="16"/>
  <c r="G44" i="16"/>
  <c r="G50" i="16"/>
  <c r="G43" i="16"/>
  <c r="G54" i="16"/>
  <c r="G53" i="16"/>
  <c r="G138" i="16"/>
  <c r="G47" i="16"/>
  <c r="G51" i="16"/>
  <c r="G143" i="16"/>
  <c r="G132" i="16"/>
  <c r="G134" i="16"/>
  <c r="G48" i="16"/>
  <c r="G140" i="16"/>
  <c r="G80" i="16"/>
  <c r="G81" i="16"/>
  <c r="G148" i="16"/>
  <c r="G150" i="16"/>
  <c r="G142" i="16"/>
  <c r="G45" i="16"/>
  <c r="G127" i="16"/>
  <c r="G38" i="16"/>
  <c r="G59" i="16"/>
  <c r="G39" i="16"/>
  <c r="G58" i="16"/>
  <c r="G41" i="16"/>
  <c r="G42" i="16"/>
  <c r="G125" i="16"/>
  <c r="G40" i="16"/>
  <c r="G21" i="16"/>
  <c r="G24" i="16"/>
  <c r="G149" i="16"/>
  <c r="G19" i="16"/>
  <c r="G16" i="16"/>
  <c r="G71" i="16"/>
  <c r="G112" i="16"/>
  <c r="G118" i="16"/>
  <c r="G22" i="16"/>
  <c r="G122" i="16"/>
  <c r="G105" i="16"/>
  <c r="G23" i="16"/>
  <c r="G141" i="16"/>
  <c r="G14" i="16"/>
  <c r="G18" i="16"/>
  <c r="G152" i="16"/>
  <c r="G62" i="16"/>
  <c r="G108" i="16"/>
  <c r="G121" i="16"/>
  <c r="G106" i="16"/>
  <c r="G20" i="16"/>
  <c r="G15" i="16"/>
  <c r="G144" i="16"/>
  <c r="G35" i="16"/>
  <c r="G56" i="16"/>
  <c r="G27" i="16"/>
  <c r="G33" i="16"/>
  <c r="G26" i="16"/>
  <c r="G34" i="16"/>
  <c r="G25" i="16"/>
  <c r="G29" i="16"/>
  <c r="G63" i="16"/>
  <c r="G30" i="16"/>
  <c r="G28" i="16"/>
  <c r="G31" i="16"/>
  <c r="G36" i="16"/>
  <c r="G61" i="16"/>
  <c r="G37" i="16"/>
  <c r="G32" i="16"/>
  <c r="G147" i="16"/>
  <c r="G98" i="16"/>
  <c r="G151" i="16"/>
  <c r="G95" i="16"/>
  <c r="G137" i="16"/>
  <c r="G120" i="16"/>
  <c r="G3" i="16"/>
  <c r="G4" i="16"/>
  <c r="G5" i="16"/>
  <c r="G6" i="16"/>
  <c r="G7" i="16"/>
  <c r="G8" i="16"/>
  <c r="G9" i="16"/>
  <c r="G10" i="16"/>
  <c r="F12" i="16"/>
  <c r="F11" i="16"/>
  <c r="F52" i="16"/>
  <c r="F49" i="16"/>
  <c r="F145" i="16"/>
  <c r="F66" i="16"/>
  <c r="F64" i="16"/>
  <c r="F65" i="16"/>
  <c r="F55" i="16"/>
  <c r="F86" i="16"/>
  <c r="F72" i="16"/>
  <c r="F17" i="16"/>
  <c r="F68" i="16"/>
  <c r="F130" i="16"/>
  <c r="F135" i="16"/>
  <c r="F133" i="16"/>
  <c r="F131" i="16"/>
  <c r="F79" i="16"/>
  <c r="F136" i="16"/>
  <c r="F87" i="16"/>
  <c r="F82" i="16"/>
  <c r="F83" i="16"/>
  <c r="F129" i="16"/>
  <c r="F128" i="16"/>
  <c r="F88" i="16"/>
  <c r="F69" i="16"/>
  <c r="F126" i="16"/>
  <c r="F89" i="16"/>
  <c r="F85" i="16"/>
  <c r="F113" i="16"/>
  <c r="F124" i="16"/>
  <c r="F84" i="16"/>
  <c r="F123" i="16"/>
  <c r="F107" i="16"/>
  <c r="F75" i="16"/>
  <c r="F77" i="16"/>
  <c r="F70" i="16"/>
  <c r="F74" i="16"/>
  <c r="F76" i="16"/>
  <c r="F115" i="16"/>
  <c r="F104" i="16"/>
  <c r="F73" i="16"/>
  <c r="F114" i="16"/>
  <c r="F109" i="16"/>
  <c r="F67" i="16"/>
  <c r="F117" i="16"/>
  <c r="F116" i="16"/>
  <c r="F119" i="16"/>
  <c r="F110" i="16"/>
  <c r="F111" i="16"/>
  <c r="F96" i="16"/>
  <c r="F101" i="16"/>
  <c r="F78" i="16"/>
  <c r="F102" i="16"/>
  <c r="F99" i="16"/>
  <c r="F100" i="16"/>
  <c r="F91" i="16"/>
  <c r="F94" i="16"/>
  <c r="F103" i="16"/>
  <c r="F90" i="16"/>
  <c r="F92" i="16"/>
  <c r="F93" i="16"/>
  <c r="F97" i="16"/>
  <c r="F146" i="16"/>
  <c r="F57" i="16"/>
  <c r="F139" i="16"/>
  <c r="F46" i="16"/>
  <c r="F60" i="16"/>
  <c r="F44" i="16"/>
  <c r="F50" i="16"/>
  <c r="F43" i="16"/>
  <c r="F54" i="16"/>
  <c r="F53" i="16"/>
  <c r="F138" i="16"/>
  <c r="F47" i="16"/>
  <c r="F51" i="16"/>
  <c r="F143" i="16"/>
  <c r="F132" i="16"/>
  <c r="F134" i="16"/>
  <c r="F48" i="16"/>
  <c r="F140" i="16"/>
  <c r="F80" i="16"/>
  <c r="F81" i="16"/>
  <c r="F148" i="16"/>
  <c r="F150" i="16"/>
  <c r="F142" i="16"/>
  <c r="F45" i="16"/>
  <c r="F127" i="16"/>
  <c r="F38" i="16"/>
  <c r="F59" i="16"/>
  <c r="F39" i="16"/>
  <c r="F58" i="16"/>
  <c r="F41" i="16"/>
  <c r="F42" i="16"/>
  <c r="F125" i="16"/>
  <c r="F40" i="16"/>
  <c r="F21" i="16"/>
  <c r="F24" i="16"/>
  <c r="F149" i="16"/>
  <c r="F19" i="16"/>
  <c r="F16" i="16"/>
  <c r="F71" i="16"/>
  <c r="F112" i="16"/>
  <c r="F118" i="16"/>
  <c r="F22" i="16"/>
  <c r="F122" i="16"/>
  <c r="F105" i="16"/>
  <c r="F23" i="16"/>
  <c r="F141" i="16"/>
  <c r="F14" i="16"/>
  <c r="F18" i="16"/>
  <c r="F152" i="16"/>
  <c r="F62" i="16"/>
  <c r="F108" i="16"/>
  <c r="F121" i="16"/>
  <c r="F106" i="16"/>
  <c r="F20" i="16"/>
  <c r="F15" i="16"/>
  <c r="F144" i="16"/>
  <c r="F35" i="16"/>
  <c r="F56" i="16"/>
  <c r="F27" i="16"/>
  <c r="F33" i="16"/>
  <c r="F26" i="16"/>
  <c r="F34" i="16"/>
  <c r="F25" i="16"/>
  <c r="F29" i="16"/>
  <c r="F63" i="16"/>
  <c r="F30" i="16"/>
  <c r="F28" i="16"/>
  <c r="F31" i="16"/>
  <c r="F36" i="16"/>
  <c r="F61" i="16"/>
  <c r="F37" i="16"/>
  <c r="F32" i="16"/>
  <c r="F147" i="16"/>
  <c r="F98" i="16"/>
  <c r="F151" i="16"/>
  <c r="F95" i="16"/>
  <c r="F137" i="16"/>
  <c r="F120" i="16"/>
  <c r="F3" i="16"/>
  <c r="F4" i="16"/>
  <c r="F5" i="16"/>
  <c r="F6" i="16"/>
  <c r="F7" i="16"/>
  <c r="F8" i="16"/>
  <c r="F9" i="16"/>
  <c r="F10" i="16"/>
  <c r="E12" i="16"/>
  <c r="E11" i="16"/>
  <c r="E52" i="16"/>
  <c r="E49" i="16"/>
  <c r="E145" i="16"/>
  <c r="E66" i="16"/>
  <c r="E64" i="16"/>
  <c r="E65" i="16"/>
  <c r="E55" i="16"/>
  <c r="E86" i="16"/>
  <c r="E72" i="16"/>
  <c r="E17" i="16"/>
  <c r="E68" i="16"/>
  <c r="E130" i="16"/>
  <c r="E135" i="16"/>
  <c r="E133" i="16"/>
  <c r="E131" i="16"/>
  <c r="E79" i="16"/>
  <c r="E136" i="16"/>
  <c r="E87" i="16"/>
  <c r="E82" i="16"/>
  <c r="E83" i="16"/>
  <c r="E129" i="16"/>
  <c r="E128" i="16"/>
  <c r="E88" i="16"/>
  <c r="E69" i="16"/>
  <c r="E126" i="16"/>
  <c r="E89" i="16"/>
  <c r="E85" i="16"/>
  <c r="E113" i="16"/>
  <c r="E124" i="16"/>
  <c r="E84" i="16"/>
  <c r="E123" i="16"/>
  <c r="E107" i="16"/>
  <c r="E75" i="16"/>
  <c r="E77" i="16"/>
  <c r="E70" i="16"/>
  <c r="E74" i="16"/>
  <c r="E76" i="16"/>
  <c r="E115" i="16"/>
  <c r="E104" i="16"/>
  <c r="E73" i="16"/>
  <c r="E114" i="16"/>
  <c r="E109" i="16"/>
  <c r="E67" i="16"/>
  <c r="E117" i="16"/>
  <c r="E116" i="16"/>
  <c r="E119" i="16"/>
  <c r="E110" i="16"/>
  <c r="E111" i="16"/>
  <c r="E96" i="16"/>
  <c r="E101" i="16"/>
  <c r="E78" i="16"/>
  <c r="E102" i="16"/>
  <c r="E99" i="16"/>
  <c r="E100" i="16"/>
  <c r="E91" i="16"/>
  <c r="E94" i="16"/>
  <c r="E103" i="16"/>
  <c r="E90" i="16"/>
  <c r="E92" i="16"/>
  <c r="E93" i="16"/>
  <c r="E97" i="16"/>
  <c r="E146" i="16"/>
  <c r="E57" i="16"/>
  <c r="E139" i="16"/>
  <c r="E46" i="16"/>
  <c r="E60" i="16"/>
  <c r="E44" i="16"/>
  <c r="E50" i="16"/>
  <c r="E43" i="16"/>
  <c r="E54" i="16"/>
  <c r="E53" i="16"/>
  <c r="E138" i="16"/>
  <c r="E47" i="16"/>
  <c r="E51" i="16"/>
  <c r="E143" i="16"/>
  <c r="E132" i="16"/>
  <c r="E134" i="16"/>
  <c r="E48" i="16"/>
  <c r="E140" i="16"/>
  <c r="E80" i="16"/>
  <c r="E81" i="16"/>
  <c r="E148" i="16"/>
  <c r="E150" i="16"/>
  <c r="E142" i="16"/>
  <c r="E45" i="16"/>
  <c r="E127" i="16"/>
  <c r="E38" i="16"/>
  <c r="E59" i="16"/>
  <c r="E39" i="16"/>
  <c r="E58" i="16"/>
  <c r="E41" i="16"/>
  <c r="E42" i="16"/>
  <c r="E125" i="16"/>
  <c r="E40" i="16"/>
  <c r="E21" i="16"/>
  <c r="E24" i="16"/>
  <c r="E149" i="16"/>
  <c r="E19" i="16"/>
  <c r="E16" i="16"/>
  <c r="E71" i="16"/>
  <c r="E112" i="16"/>
  <c r="E118" i="16"/>
  <c r="E22" i="16"/>
  <c r="E122" i="16"/>
  <c r="E105" i="16"/>
  <c r="E23" i="16"/>
  <c r="E141" i="16"/>
  <c r="E14" i="16"/>
  <c r="E18" i="16"/>
  <c r="E152" i="16"/>
  <c r="E62" i="16"/>
  <c r="E108" i="16"/>
  <c r="E121" i="16"/>
  <c r="E106" i="16"/>
  <c r="E20" i="16"/>
  <c r="E15" i="16"/>
  <c r="E144" i="16"/>
  <c r="E35" i="16"/>
  <c r="E56" i="16"/>
  <c r="E27" i="16"/>
  <c r="E33" i="16"/>
  <c r="E26" i="16"/>
  <c r="E34" i="16"/>
  <c r="E25" i="16"/>
  <c r="E29" i="16"/>
  <c r="E63" i="16"/>
  <c r="E30" i="16"/>
  <c r="E28" i="16"/>
  <c r="E31" i="16"/>
  <c r="E36" i="16"/>
  <c r="E61" i="16"/>
  <c r="E37" i="16"/>
  <c r="E32" i="16"/>
  <c r="E147" i="16"/>
  <c r="E98" i="16"/>
  <c r="E151" i="16"/>
  <c r="E95" i="16"/>
  <c r="E137" i="16"/>
  <c r="E120" i="16"/>
  <c r="E3" i="16"/>
  <c r="E4" i="16"/>
  <c r="E5" i="16"/>
  <c r="E6" i="16"/>
  <c r="E7" i="16"/>
  <c r="E8" i="16"/>
  <c r="E9" i="16"/>
  <c r="E10" i="16"/>
  <c r="C12" i="16"/>
  <c r="D12" i="16" s="1"/>
  <c r="C11" i="16"/>
  <c r="D11" i="16" s="1"/>
  <c r="C52" i="16"/>
  <c r="D52" i="16" s="1"/>
  <c r="C49" i="16"/>
  <c r="D49" i="16" s="1"/>
  <c r="C145" i="16"/>
  <c r="D145" i="16" s="1"/>
  <c r="C66" i="16"/>
  <c r="D66" i="16" s="1"/>
  <c r="C64" i="16"/>
  <c r="D64" i="16" s="1"/>
  <c r="C65" i="16"/>
  <c r="D65" i="16" s="1"/>
  <c r="C55" i="16"/>
  <c r="D55" i="16" s="1"/>
  <c r="C86" i="16"/>
  <c r="D86" i="16" s="1"/>
  <c r="C72" i="16"/>
  <c r="D72" i="16" s="1"/>
  <c r="C17" i="16"/>
  <c r="D17" i="16" s="1"/>
  <c r="C68" i="16"/>
  <c r="D68" i="16" s="1"/>
  <c r="C130" i="16"/>
  <c r="D130" i="16" s="1"/>
  <c r="C135" i="16"/>
  <c r="D135" i="16" s="1"/>
  <c r="C133" i="16"/>
  <c r="D133" i="16" s="1"/>
  <c r="C131" i="16"/>
  <c r="D131" i="16" s="1"/>
  <c r="C79" i="16"/>
  <c r="D79" i="16" s="1"/>
  <c r="C136" i="16"/>
  <c r="D136" i="16" s="1"/>
  <c r="C87" i="16"/>
  <c r="D87" i="16" s="1"/>
  <c r="C82" i="16"/>
  <c r="D82" i="16" s="1"/>
  <c r="C83" i="16"/>
  <c r="D83" i="16" s="1"/>
  <c r="C129" i="16"/>
  <c r="D129" i="16" s="1"/>
  <c r="C128" i="16"/>
  <c r="D128" i="16" s="1"/>
  <c r="C88" i="16"/>
  <c r="D88" i="16" s="1"/>
  <c r="C69" i="16"/>
  <c r="D69" i="16" s="1"/>
  <c r="C126" i="16"/>
  <c r="D126" i="16" s="1"/>
  <c r="C89" i="16"/>
  <c r="D89" i="16" s="1"/>
  <c r="C85" i="16"/>
  <c r="D85" i="16" s="1"/>
  <c r="C113" i="16"/>
  <c r="D113" i="16" s="1"/>
  <c r="C124" i="16"/>
  <c r="D124" i="16" s="1"/>
  <c r="C84" i="16"/>
  <c r="D84" i="16" s="1"/>
  <c r="C123" i="16"/>
  <c r="D123" i="16" s="1"/>
  <c r="C107" i="16"/>
  <c r="D107" i="16" s="1"/>
  <c r="C75" i="16"/>
  <c r="D75" i="16" s="1"/>
  <c r="C77" i="16"/>
  <c r="D77" i="16" s="1"/>
  <c r="C70" i="16"/>
  <c r="D70" i="16" s="1"/>
  <c r="C74" i="16"/>
  <c r="D74" i="16" s="1"/>
  <c r="C76" i="16"/>
  <c r="D76" i="16" s="1"/>
  <c r="C115" i="16"/>
  <c r="D115" i="16" s="1"/>
  <c r="C104" i="16"/>
  <c r="D104" i="16" s="1"/>
  <c r="C73" i="16"/>
  <c r="D73" i="16" s="1"/>
  <c r="C114" i="16"/>
  <c r="D114" i="16" s="1"/>
  <c r="C109" i="16"/>
  <c r="D109" i="16" s="1"/>
  <c r="C67" i="16"/>
  <c r="D67" i="16" s="1"/>
  <c r="C117" i="16"/>
  <c r="D117" i="16" s="1"/>
  <c r="C116" i="16"/>
  <c r="D116" i="16" s="1"/>
  <c r="C119" i="16"/>
  <c r="D119" i="16" s="1"/>
  <c r="C110" i="16"/>
  <c r="D110" i="16" s="1"/>
  <c r="C111" i="16"/>
  <c r="D111" i="16" s="1"/>
  <c r="C96" i="16"/>
  <c r="D96" i="16" s="1"/>
  <c r="C101" i="16"/>
  <c r="D101" i="16" s="1"/>
  <c r="C78" i="16"/>
  <c r="D78" i="16" s="1"/>
  <c r="C102" i="16"/>
  <c r="D102" i="16" s="1"/>
  <c r="C99" i="16"/>
  <c r="D99" i="16" s="1"/>
  <c r="C100" i="16"/>
  <c r="D100" i="16" s="1"/>
  <c r="C91" i="16"/>
  <c r="D91" i="16" s="1"/>
  <c r="C94" i="16"/>
  <c r="D94" i="16" s="1"/>
  <c r="C103" i="16"/>
  <c r="D103" i="16" s="1"/>
  <c r="C90" i="16"/>
  <c r="D90" i="16" s="1"/>
  <c r="C92" i="16"/>
  <c r="D92" i="16" s="1"/>
  <c r="C93" i="16"/>
  <c r="D93" i="16" s="1"/>
  <c r="C97" i="16"/>
  <c r="D97" i="16" s="1"/>
  <c r="C146" i="16"/>
  <c r="D146" i="16" s="1"/>
  <c r="C57" i="16"/>
  <c r="D57" i="16" s="1"/>
  <c r="C139" i="16"/>
  <c r="D139" i="16" s="1"/>
  <c r="C46" i="16"/>
  <c r="D46" i="16" s="1"/>
  <c r="C60" i="16"/>
  <c r="D60" i="16" s="1"/>
  <c r="C44" i="16"/>
  <c r="D44" i="16" s="1"/>
  <c r="C50" i="16"/>
  <c r="D50" i="16" s="1"/>
  <c r="C43" i="16"/>
  <c r="D43" i="16" s="1"/>
  <c r="C54" i="16"/>
  <c r="D54" i="16" s="1"/>
  <c r="C53" i="16"/>
  <c r="D53" i="16" s="1"/>
  <c r="C138" i="16"/>
  <c r="D138" i="16" s="1"/>
  <c r="C47" i="16"/>
  <c r="D47" i="16" s="1"/>
  <c r="C51" i="16"/>
  <c r="D51" i="16" s="1"/>
  <c r="C143" i="16"/>
  <c r="D143" i="16" s="1"/>
  <c r="C132" i="16"/>
  <c r="D132" i="16" s="1"/>
  <c r="C134" i="16"/>
  <c r="D134" i="16" s="1"/>
  <c r="C48" i="16"/>
  <c r="D48" i="16" s="1"/>
  <c r="C140" i="16"/>
  <c r="D140" i="16" s="1"/>
  <c r="C80" i="16"/>
  <c r="D80" i="16" s="1"/>
  <c r="C81" i="16"/>
  <c r="D81" i="16" s="1"/>
  <c r="C148" i="16"/>
  <c r="D148" i="16" s="1"/>
  <c r="C150" i="16"/>
  <c r="D150" i="16" s="1"/>
  <c r="C142" i="16"/>
  <c r="D142" i="16" s="1"/>
  <c r="C45" i="16"/>
  <c r="D45" i="16" s="1"/>
  <c r="C127" i="16"/>
  <c r="D127" i="16" s="1"/>
  <c r="C38" i="16"/>
  <c r="D38" i="16" s="1"/>
  <c r="C59" i="16"/>
  <c r="D59" i="16" s="1"/>
  <c r="C39" i="16"/>
  <c r="D39" i="16" s="1"/>
  <c r="C58" i="16"/>
  <c r="D58" i="16" s="1"/>
  <c r="C41" i="16"/>
  <c r="D41" i="16" s="1"/>
  <c r="C42" i="16"/>
  <c r="D42" i="16" s="1"/>
  <c r="C125" i="16"/>
  <c r="D125" i="16" s="1"/>
  <c r="C40" i="16"/>
  <c r="D40" i="16" s="1"/>
  <c r="C21" i="16"/>
  <c r="D21" i="16" s="1"/>
  <c r="C24" i="16"/>
  <c r="D24" i="16" s="1"/>
  <c r="C149" i="16"/>
  <c r="D149" i="16" s="1"/>
  <c r="C19" i="16"/>
  <c r="D19" i="16" s="1"/>
  <c r="C16" i="16"/>
  <c r="D16" i="16" s="1"/>
  <c r="C71" i="16"/>
  <c r="D71" i="16" s="1"/>
  <c r="C112" i="16"/>
  <c r="D112" i="16" s="1"/>
  <c r="C118" i="16"/>
  <c r="D118" i="16" s="1"/>
  <c r="C22" i="16"/>
  <c r="D22" i="16" s="1"/>
  <c r="C122" i="16"/>
  <c r="D122" i="16" s="1"/>
  <c r="C105" i="16"/>
  <c r="D105" i="16" s="1"/>
  <c r="C23" i="16"/>
  <c r="D23" i="16" s="1"/>
  <c r="C141" i="16"/>
  <c r="D141" i="16" s="1"/>
  <c r="C14" i="16"/>
  <c r="D14" i="16" s="1"/>
  <c r="C18" i="16"/>
  <c r="D18" i="16" s="1"/>
  <c r="C152" i="16"/>
  <c r="D152" i="16" s="1"/>
  <c r="C62" i="16"/>
  <c r="D62" i="16" s="1"/>
  <c r="C108" i="16"/>
  <c r="D108" i="16" s="1"/>
  <c r="C121" i="16"/>
  <c r="D121" i="16" s="1"/>
  <c r="C106" i="16"/>
  <c r="D106" i="16" s="1"/>
  <c r="C20" i="16"/>
  <c r="D20" i="16" s="1"/>
  <c r="C15" i="16"/>
  <c r="D15" i="16" s="1"/>
  <c r="C144" i="16"/>
  <c r="D144" i="16" s="1"/>
  <c r="C35" i="16"/>
  <c r="D35" i="16" s="1"/>
  <c r="C56" i="16"/>
  <c r="D56" i="16" s="1"/>
  <c r="C27" i="16"/>
  <c r="D27" i="16" s="1"/>
  <c r="C33" i="16"/>
  <c r="D33" i="16" s="1"/>
  <c r="C26" i="16"/>
  <c r="D26" i="16" s="1"/>
  <c r="C34" i="16"/>
  <c r="D34" i="16" s="1"/>
  <c r="C25" i="16"/>
  <c r="D25" i="16" s="1"/>
  <c r="C29" i="16"/>
  <c r="D29" i="16" s="1"/>
  <c r="C63" i="16"/>
  <c r="D63" i="16" s="1"/>
  <c r="C30" i="16"/>
  <c r="D30" i="16" s="1"/>
  <c r="C28" i="16"/>
  <c r="D28" i="16" s="1"/>
  <c r="C31" i="16"/>
  <c r="D31" i="16" s="1"/>
  <c r="C36" i="16"/>
  <c r="D36" i="16" s="1"/>
  <c r="C61" i="16"/>
  <c r="D61" i="16" s="1"/>
  <c r="C32" i="16"/>
  <c r="D32" i="16" s="1"/>
  <c r="C147" i="16"/>
  <c r="D147" i="16" s="1"/>
  <c r="C98" i="16"/>
  <c r="D98" i="16" s="1"/>
  <c r="C151" i="16"/>
  <c r="D151" i="16" s="1"/>
  <c r="C95" i="16"/>
  <c r="D95" i="16" s="1"/>
  <c r="C137" i="16"/>
  <c r="D137" i="16" s="1"/>
  <c r="C120" i="16"/>
  <c r="D120" i="16" s="1"/>
  <c r="C3" i="16"/>
  <c r="D3" i="16" s="1"/>
  <c r="C4" i="16"/>
  <c r="D4" i="16" s="1"/>
  <c r="C5" i="16"/>
  <c r="D5" i="16" s="1"/>
  <c r="C6" i="16"/>
  <c r="D6" i="16" s="1"/>
  <c r="C7" i="16"/>
  <c r="D7" i="16" s="1"/>
  <c r="C8" i="16"/>
  <c r="D8" i="16" s="1"/>
  <c r="C9" i="16"/>
  <c r="D9" i="16" s="1"/>
  <c r="C10" i="16"/>
  <c r="D10" i="16" s="1"/>
  <c r="AH66" i="16"/>
  <c r="AH64" i="16"/>
  <c r="AH65" i="16"/>
  <c r="AH55" i="16"/>
  <c r="AH86" i="16"/>
  <c r="AH72" i="16"/>
  <c r="AH17" i="16"/>
  <c r="AH68" i="16"/>
  <c r="AH130" i="16"/>
  <c r="AH135" i="16"/>
  <c r="AH133" i="16"/>
  <c r="AH131" i="16"/>
  <c r="AH79" i="16"/>
  <c r="AH136" i="16"/>
  <c r="AH87" i="16"/>
  <c r="AH82" i="16"/>
  <c r="AH83" i="16"/>
  <c r="AH129" i="16"/>
  <c r="AH128" i="16"/>
  <c r="AH88" i="16"/>
  <c r="AH69" i="16"/>
  <c r="AH126" i="16"/>
  <c r="AH89" i="16"/>
  <c r="AH85" i="16"/>
  <c r="AH113" i="16"/>
  <c r="AH124" i="16"/>
  <c r="AH84" i="16"/>
  <c r="AH123" i="16"/>
  <c r="AH107" i="16"/>
  <c r="AH75" i="16"/>
  <c r="AH77" i="16"/>
  <c r="AH70" i="16"/>
  <c r="AH74" i="16"/>
  <c r="AH76" i="16"/>
  <c r="AH115" i="16"/>
  <c r="AH104" i="16"/>
  <c r="AH73" i="16"/>
  <c r="AH114" i="16"/>
  <c r="AH109" i="16"/>
  <c r="AH67" i="16"/>
  <c r="AH117" i="16"/>
  <c r="AH116" i="16"/>
  <c r="AH119" i="16"/>
  <c r="AH110" i="16"/>
  <c r="AH111" i="16"/>
  <c r="AH96" i="16"/>
  <c r="AH101" i="16"/>
  <c r="AH78" i="16"/>
  <c r="AH102" i="16"/>
  <c r="AH99" i="16"/>
  <c r="AH100" i="16"/>
  <c r="AH91" i="16"/>
  <c r="AH94" i="16"/>
  <c r="AH103" i="16"/>
  <c r="AH90" i="16"/>
  <c r="AH92" i="16"/>
  <c r="AH93" i="16"/>
  <c r="AH97" i="16"/>
  <c r="AH146" i="16"/>
  <c r="AH57" i="16"/>
  <c r="AH139" i="16"/>
  <c r="AH46" i="16"/>
  <c r="AH60" i="16"/>
  <c r="AH44" i="16"/>
  <c r="AH50" i="16"/>
  <c r="AH43" i="16"/>
  <c r="AH54" i="16"/>
  <c r="AH53" i="16"/>
  <c r="AH138" i="16"/>
  <c r="AH47" i="16"/>
  <c r="AH51" i="16"/>
  <c r="AH143" i="16"/>
  <c r="AH132" i="16"/>
  <c r="AH134" i="16"/>
  <c r="AH48" i="16"/>
  <c r="AH140" i="16"/>
  <c r="AH80" i="16"/>
  <c r="AH81" i="16"/>
  <c r="AH148" i="16"/>
  <c r="AH150" i="16"/>
  <c r="AH142" i="16"/>
  <c r="AH45" i="16"/>
  <c r="AH127" i="16"/>
  <c r="AH38" i="16"/>
  <c r="AH59" i="16"/>
  <c r="AH39" i="16"/>
  <c r="AH58" i="16"/>
  <c r="AH41" i="16"/>
  <c r="AH42" i="16"/>
  <c r="AH125" i="16"/>
  <c r="AH40" i="16"/>
  <c r="AH21" i="16"/>
  <c r="AH24" i="16"/>
  <c r="AH149" i="16"/>
  <c r="AH19" i="16"/>
  <c r="AH16" i="16"/>
  <c r="AH71" i="16"/>
  <c r="AH112" i="16"/>
  <c r="AH118" i="16"/>
  <c r="AH22" i="16"/>
  <c r="AH122" i="16"/>
  <c r="AH105" i="16"/>
  <c r="AH23" i="16"/>
  <c r="AH141" i="16"/>
  <c r="AH14" i="16"/>
  <c r="AH18" i="16"/>
  <c r="AH152" i="16"/>
  <c r="AH62" i="16"/>
  <c r="AH108" i="16"/>
  <c r="AH121" i="16"/>
  <c r="AH106" i="16"/>
  <c r="AH20" i="16"/>
  <c r="AH15" i="16"/>
  <c r="AH144" i="16"/>
  <c r="AH35" i="16"/>
  <c r="AH56" i="16"/>
  <c r="AH27" i="16"/>
  <c r="AH33" i="16"/>
  <c r="AH26" i="16"/>
  <c r="AH34" i="16"/>
  <c r="AH25" i="16"/>
  <c r="AH29" i="16"/>
  <c r="AH63" i="16"/>
  <c r="AH30" i="16"/>
  <c r="AH28" i="16"/>
  <c r="AH31" i="16"/>
  <c r="AH36" i="16"/>
  <c r="AH61" i="16"/>
  <c r="AH37" i="16"/>
  <c r="AH32" i="16"/>
  <c r="AH147" i="16"/>
  <c r="AH98" i="16"/>
  <c r="AH151" i="16"/>
  <c r="AH95" i="16"/>
  <c r="AH137" i="16"/>
  <c r="AH120" i="16"/>
  <c r="AH3" i="16"/>
  <c r="AH4" i="16"/>
  <c r="AH5" i="16"/>
  <c r="AH6" i="16"/>
  <c r="AH7" i="16"/>
  <c r="AH8" i="16"/>
  <c r="AH9" i="16"/>
  <c r="AH10" i="16"/>
  <c r="AI66" i="16"/>
  <c r="AI64" i="16"/>
  <c r="AI65" i="16"/>
  <c r="AI55" i="16"/>
  <c r="AI86" i="16"/>
  <c r="AI72" i="16"/>
  <c r="AI17" i="16"/>
  <c r="AI68" i="16"/>
  <c r="AI130" i="16"/>
  <c r="AI135" i="16"/>
  <c r="AI133" i="16"/>
  <c r="AI131" i="16"/>
  <c r="AI79" i="16"/>
  <c r="AI136" i="16"/>
  <c r="AI87" i="16"/>
  <c r="AI82" i="16"/>
  <c r="AI83" i="16"/>
  <c r="AI129" i="16"/>
  <c r="AI128" i="16"/>
  <c r="AI88" i="16"/>
  <c r="AI69" i="16"/>
  <c r="AI126" i="16"/>
  <c r="AI89" i="16"/>
  <c r="AI85" i="16"/>
  <c r="AI113" i="16"/>
  <c r="AI124" i="16"/>
  <c r="AI84" i="16"/>
  <c r="AI123" i="16"/>
  <c r="AI107" i="16"/>
  <c r="AI75" i="16"/>
  <c r="AI77" i="16"/>
  <c r="AI70" i="16"/>
  <c r="AI74" i="16"/>
  <c r="AI76" i="16"/>
  <c r="AI115" i="16"/>
  <c r="AI104" i="16"/>
  <c r="AI73" i="16"/>
  <c r="AI114" i="16"/>
  <c r="AI109" i="16"/>
  <c r="AI67" i="16"/>
  <c r="AI117" i="16"/>
  <c r="AI116" i="16"/>
  <c r="AI119" i="16"/>
  <c r="AI110" i="16"/>
  <c r="AI111" i="16"/>
  <c r="AI96" i="16"/>
  <c r="AI101" i="16"/>
  <c r="AI78" i="16"/>
  <c r="AI102" i="16"/>
  <c r="AI99" i="16"/>
  <c r="AI100" i="16"/>
  <c r="AI91" i="16"/>
  <c r="AI94" i="16"/>
  <c r="AI103" i="16"/>
  <c r="AI90" i="16"/>
  <c r="AI92" i="16"/>
  <c r="AI93" i="16"/>
  <c r="AI97" i="16"/>
  <c r="AI146" i="16"/>
  <c r="AI57" i="16"/>
  <c r="AI139" i="16"/>
  <c r="AI46" i="16"/>
  <c r="AI60" i="16"/>
  <c r="AI44" i="16"/>
  <c r="AI50" i="16"/>
  <c r="AI43" i="16"/>
  <c r="AI54" i="16"/>
  <c r="AI53" i="16"/>
  <c r="AI138" i="16"/>
  <c r="AI47" i="16"/>
  <c r="AI51" i="16"/>
  <c r="AI143" i="16"/>
  <c r="AI132" i="16"/>
  <c r="AI134" i="16"/>
  <c r="AI48" i="16"/>
  <c r="AI140" i="16"/>
  <c r="AI80" i="16"/>
  <c r="AI81" i="16"/>
  <c r="AI148" i="16"/>
  <c r="AI150" i="16"/>
  <c r="AI142" i="16"/>
  <c r="AI45" i="16"/>
  <c r="AI127" i="16"/>
  <c r="AI38" i="16"/>
  <c r="AI59" i="16"/>
  <c r="AI39" i="16"/>
  <c r="AI58" i="16"/>
  <c r="AI41" i="16"/>
  <c r="AI42" i="16"/>
  <c r="AI125" i="16"/>
  <c r="AI40" i="16"/>
  <c r="AI21" i="16"/>
  <c r="AI24" i="16"/>
  <c r="AI149" i="16"/>
  <c r="AI19" i="16"/>
  <c r="AI16" i="16"/>
  <c r="AI71" i="16"/>
  <c r="AI112" i="16"/>
  <c r="AI118" i="16"/>
  <c r="AI22" i="16"/>
  <c r="AI122" i="16"/>
  <c r="AI105" i="16"/>
  <c r="AI23" i="16"/>
  <c r="AI141" i="16"/>
  <c r="AI14" i="16"/>
  <c r="AI18" i="16"/>
  <c r="AI152" i="16"/>
  <c r="AI62" i="16"/>
  <c r="AI108" i="16"/>
  <c r="AI121" i="16"/>
  <c r="AI106" i="16"/>
  <c r="AI20" i="16"/>
  <c r="AI15" i="16"/>
  <c r="AI144" i="16"/>
  <c r="AI35" i="16"/>
  <c r="AI56" i="16"/>
  <c r="AI27" i="16"/>
  <c r="AI33" i="16"/>
  <c r="AI26" i="16"/>
  <c r="AI34" i="16"/>
  <c r="AI25" i="16"/>
  <c r="AI29" i="16"/>
  <c r="AI63" i="16"/>
  <c r="AI30" i="16"/>
  <c r="AI28" i="16"/>
  <c r="AI31" i="16"/>
  <c r="AI36" i="16"/>
  <c r="AI61" i="16"/>
  <c r="AI37" i="16"/>
  <c r="AI32" i="16"/>
  <c r="AI147" i="16"/>
  <c r="AI98" i="16"/>
  <c r="AI151" i="16"/>
  <c r="AI95" i="16"/>
  <c r="AI137" i="16"/>
  <c r="AI120" i="16"/>
  <c r="AI3" i="16"/>
  <c r="AI4" i="16"/>
  <c r="AI5" i="16"/>
  <c r="AI6" i="16"/>
  <c r="AI7" i="16"/>
  <c r="AI8" i="16"/>
  <c r="AI9" i="16"/>
  <c r="AI10" i="16"/>
  <c r="AJ66" i="16"/>
  <c r="AJ64" i="16"/>
  <c r="AJ65" i="16"/>
  <c r="AJ55" i="16"/>
  <c r="AJ86" i="16"/>
  <c r="AJ72" i="16"/>
  <c r="AJ17" i="16"/>
  <c r="AJ68" i="16"/>
  <c r="AJ130" i="16"/>
  <c r="AJ135" i="16"/>
  <c r="AJ133" i="16"/>
  <c r="AJ131" i="16"/>
  <c r="AJ79" i="16"/>
  <c r="AJ136" i="16"/>
  <c r="AJ87" i="16"/>
  <c r="AJ82" i="16"/>
  <c r="AJ83" i="16"/>
  <c r="AJ129" i="16"/>
  <c r="AJ128" i="16"/>
  <c r="AJ88" i="16"/>
  <c r="AJ69" i="16"/>
  <c r="AJ126" i="16"/>
  <c r="AJ89" i="16"/>
  <c r="AJ85" i="16"/>
  <c r="AJ113" i="16"/>
  <c r="AJ124" i="16"/>
  <c r="AJ84" i="16"/>
  <c r="AJ123" i="16"/>
  <c r="AJ107" i="16"/>
  <c r="AJ75" i="16"/>
  <c r="AJ77" i="16"/>
  <c r="AJ70" i="16"/>
  <c r="AJ74" i="16"/>
  <c r="AJ76" i="16"/>
  <c r="AJ115" i="16"/>
  <c r="AJ104" i="16"/>
  <c r="AJ73" i="16"/>
  <c r="AJ114" i="16"/>
  <c r="AJ109" i="16"/>
  <c r="AJ67" i="16"/>
  <c r="AJ117" i="16"/>
  <c r="AJ116" i="16"/>
  <c r="AJ119" i="16"/>
  <c r="AJ110" i="16"/>
  <c r="AJ111" i="16"/>
  <c r="AJ96" i="16"/>
  <c r="AJ101" i="16"/>
  <c r="AJ78" i="16"/>
  <c r="AJ102" i="16"/>
  <c r="AJ99" i="16"/>
  <c r="AJ100" i="16"/>
  <c r="AJ91" i="16"/>
  <c r="AJ94" i="16"/>
  <c r="AJ103" i="16"/>
  <c r="AJ90" i="16"/>
  <c r="AJ92" i="16"/>
  <c r="AJ93" i="16"/>
  <c r="AJ97" i="16"/>
  <c r="AJ146" i="16"/>
  <c r="AJ57" i="16"/>
  <c r="AJ139" i="16"/>
  <c r="AJ46" i="16"/>
  <c r="AJ60" i="16"/>
  <c r="AJ44" i="16"/>
  <c r="AJ50" i="16"/>
  <c r="AJ43" i="16"/>
  <c r="AJ54" i="16"/>
  <c r="AJ53" i="16"/>
  <c r="AJ138" i="16"/>
  <c r="AJ47" i="16"/>
  <c r="AJ51" i="16"/>
  <c r="AJ143" i="16"/>
  <c r="AJ132" i="16"/>
  <c r="AJ134" i="16"/>
  <c r="AJ48" i="16"/>
  <c r="AJ140" i="16"/>
  <c r="AJ80" i="16"/>
  <c r="AJ81" i="16"/>
  <c r="AJ148" i="16"/>
  <c r="AJ150" i="16"/>
  <c r="AJ142" i="16"/>
  <c r="AJ45" i="16"/>
  <c r="AJ127" i="16"/>
  <c r="AJ38" i="16"/>
  <c r="AJ59" i="16"/>
  <c r="AJ39" i="16"/>
  <c r="AJ58" i="16"/>
  <c r="AJ41" i="16"/>
  <c r="AJ42" i="16"/>
  <c r="AJ125" i="16"/>
  <c r="AJ40" i="16"/>
  <c r="AJ21" i="16"/>
  <c r="AJ24" i="16"/>
  <c r="AJ149" i="16"/>
  <c r="AJ19" i="16"/>
  <c r="AJ16" i="16"/>
  <c r="AJ71" i="16"/>
  <c r="AJ112" i="16"/>
  <c r="AJ118" i="16"/>
  <c r="AJ22" i="16"/>
  <c r="AJ122" i="16"/>
  <c r="AJ105" i="16"/>
  <c r="AJ23" i="16"/>
  <c r="AJ141" i="16"/>
  <c r="AJ14" i="16"/>
  <c r="AJ18" i="16"/>
  <c r="AJ152" i="16"/>
  <c r="AJ62" i="16"/>
  <c r="AJ108" i="16"/>
  <c r="AJ121" i="16"/>
  <c r="AJ106" i="16"/>
  <c r="AJ20" i="16"/>
  <c r="AJ15" i="16"/>
  <c r="AJ144" i="16"/>
  <c r="AJ35" i="16"/>
  <c r="AJ56" i="16"/>
  <c r="AJ27" i="16"/>
  <c r="AJ33" i="16"/>
  <c r="AJ26" i="16"/>
  <c r="AJ34" i="16"/>
  <c r="AJ25" i="16"/>
  <c r="AJ29" i="16"/>
  <c r="AJ63" i="16"/>
  <c r="AJ30" i="16"/>
  <c r="AJ28" i="16"/>
  <c r="AJ31" i="16"/>
  <c r="AJ36" i="16"/>
  <c r="AJ61" i="16"/>
  <c r="AJ37" i="16"/>
  <c r="AJ32" i="16"/>
  <c r="AJ147" i="16"/>
  <c r="AJ98" i="16"/>
  <c r="AJ151" i="16"/>
  <c r="AJ95" i="16"/>
  <c r="AJ137" i="16"/>
  <c r="AJ120" i="16"/>
  <c r="AJ3" i="16"/>
  <c r="AJ4" i="16"/>
  <c r="AJ5" i="16"/>
  <c r="AJ6" i="16"/>
  <c r="AJ7" i="16"/>
  <c r="AJ8" i="16"/>
  <c r="AJ9" i="16"/>
  <c r="AJ10" i="16"/>
  <c r="AK13" i="16"/>
  <c r="AJ13" i="16"/>
  <c r="AJ12" i="16"/>
  <c r="AJ11" i="16"/>
  <c r="AJ52" i="16"/>
  <c r="AJ49" i="16"/>
  <c r="AJ145" i="16"/>
  <c r="AI13" i="16"/>
  <c r="AI12" i="16"/>
  <c r="AI11" i="16"/>
  <c r="AI52" i="16"/>
  <c r="AI49" i="16"/>
  <c r="AI145" i="16"/>
  <c r="AH13" i="16"/>
  <c r="AH12" i="16"/>
  <c r="AH11" i="16"/>
  <c r="AH52" i="16"/>
  <c r="AH49" i="16"/>
  <c r="AH145" i="16"/>
  <c r="K13" i="16"/>
  <c r="L13" i="16"/>
  <c r="G13" i="16"/>
  <c r="F13" i="16"/>
  <c r="E13" i="16"/>
  <c r="C13" i="16"/>
  <c r="D13" i="16" s="1"/>
  <c r="AX129" i="16" l="1"/>
  <c r="AX145" i="16"/>
  <c r="AX132" i="16"/>
  <c r="AX128" i="16"/>
  <c r="AX100" i="16"/>
  <c r="AX94" i="16"/>
  <c r="AX74" i="16"/>
  <c r="AX12" i="16"/>
  <c r="AX149" i="16"/>
  <c r="AX135" i="16"/>
  <c r="AX130" i="16"/>
  <c r="AX118" i="16"/>
  <c r="AX102" i="16"/>
  <c r="AX84" i="16"/>
  <c r="AX52" i="16"/>
  <c r="AX138" i="16"/>
  <c r="AX131" i="16"/>
  <c r="AX123" i="16"/>
  <c r="AX103" i="16"/>
  <c r="AX99" i="16"/>
  <c r="AX91" i="16"/>
  <c r="AX75" i="16"/>
  <c r="AX67" i="16"/>
  <c r="AX143" i="16"/>
  <c r="AX122" i="16"/>
  <c r="AX90" i="16"/>
  <c r="AX86" i="16"/>
  <c r="AX66" i="16"/>
  <c r="AX150" i="16"/>
  <c r="AX146" i="16"/>
  <c r="AX142" i="16"/>
  <c r="AX125" i="16"/>
  <c r="AX85" i="16"/>
  <c r="AX49" i="16"/>
  <c r="AX152" i="16"/>
  <c r="AX55" i="16"/>
  <c r="AX141" i="16"/>
  <c r="AX97" i="16"/>
  <c r="AX151" i="16"/>
  <c r="AX147" i="16"/>
  <c r="AX139" i="16"/>
  <c r="AX137" i="16"/>
  <c r="AX133" i="16"/>
  <c r="AX127" i="16"/>
  <c r="AX121" i="16"/>
  <c r="AX119" i="16"/>
  <c r="AX117" i="16"/>
  <c r="AX115" i="16"/>
  <c r="AX113" i="16"/>
  <c r="AX111" i="16"/>
  <c r="AX109" i="16"/>
  <c r="AX107" i="16"/>
  <c r="AX101" i="16"/>
  <c r="AX93" i="16"/>
  <c r="AX89" i="16"/>
  <c r="AX87" i="16"/>
  <c r="AX83" i="16"/>
  <c r="AX79" i="16"/>
  <c r="AX77" i="16"/>
  <c r="AX69" i="16"/>
  <c r="AX65" i="16"/>
  <c r="AX73" i="16"/>
  <c r="AX11" i="16"/>
  <c r="AX71" i="16"/>
  <c r="AX61" i="16"/>
  <c r="AX59" i="16"/>
  <c r="AX51" i="16"/>
  <c r="AX35" i="16"/>
  <c r="AX27" i="16"/>
  <c r="AX23" i="16"/>
  <c r="AX19" i="16"/>
  <c r="AX17" i="16"/>
  <c r="AX148" i="16"/>
  <c r="AX144" i="16"/>
  <c r="AX140" i="16"/>
  <c r="AX136" i="16"/>
  <c r="AX134" i="16"/>
  <c r="AX126" i="16"/>
  <c r="AX124" i="16"/>
  <c r="AX120" i="16"/>
  <c r="AX116" i="16"/>
  <c r="AX114" i="16"/>
  <c r="AX112" i="16"/>
  <c r="AX110" i="16"/>
  <c r="AX108" i="16"/>
  <c r="AX106" i="16"/>
  <c r="AX104" i="16"/>
  <c r="AX98" i="16"/>
  <c r="AX96" i="16"/>
  <c r="AX92" i="16"/>
  <c r="AX88" i="16"/>
  <c r="AX82" i="16"/>
  <c r="AX80" i="16"/>
  <c r="AX78" i="16"/>
  <c r="AX76" i="16"/>
  <c r="AX72" i="16"/>
  <c r="AX70" i="16"/>
  <c r="AX68" i="16"/>
  <c r="AX64" i="16"/>
  <c r="AX62" i="16"/>
  <c r="AX60" i="16"/>
  <c r="AX58" i="16"/>
  <c r="AX56" i="16"/>
  <c r="AX54" i="16"/>
  <c r="AX50" i="16"/>
  <c r="AX48" i="16"/>
  <c r="AX46" i="16"/>
  <c r="AX44" i="16"/>
  <c r="AX42" i="16"/>
  <c r="AX40" i="16"/>
  <c r="AX38" i="16"/>
  <c r="AX36" i="16"/>
  <c r="AX34" i="16"/>
  <c r="AX32" i="16"/>
  <c r="AX30" i="16"/>
  <c r="AX28" i="16"/>
  <c r="AX26" i="16"/>
  <c r="AX24" i="16"/>
  <c r="AX22" i="16"/>
  <c r="AX20" i="16"/>
  <c r="AX18" i="16"/>
  <c r="AX16" i="16"/>
  <c r="AX14" i="16"/>
  <c r="AX10" i="16"/>
  <c r="AX8" i="16"/>
  <c r="AX6" i="16"/>
  <c r="AX4" i="16"/>
  <c r="AX105" i="16"/>
  <c r="AX95" i="16"/>
  <c r="AX81" i="16"/>
  <c r="AX63" i="16"/>
  <c r="AX57" i="16"/>
  <c r="AX53" i="16"/>
  <c r="AX47" i="16"/>
  <c r="AX45" i="16"/>
  <c r="AX43" i="16"/>
  <c r="AX41" i="16"/>
  <c r="AX39" i="16"/>
  <c r="AX37" i="16"/>
  <c r="AX33" i="16"/>
  <c r="AX31" i="16"/>
  <c r="AX29" i="16"/>
  <c r="AX25" i="16"/>
  <c r="AX21" i="16"/>
  <c r="AX15" i="16"/>
  <c r="AX13" i="16"/>
  <c r="AX9" i="16"/>
  <c r="AX7" i="16"/>
  <c r="AX5" i="16"/>
  <c r="AX3" i="16"/>
  <c r="AY3" i="16"/>
  <c r="AG9" i="16"/>
  <c r="AG7" i="16"/>
  <c r="AZ7" i="16" s="1"/>
  <c r="AG5" i="16"/>
  <c r="AZ5" i="16" s="1"/>
  <c r="AG3" i="16"/>
  <c r="AG120" i="16"/>
  <c r="AG95" i="16"/>
  <c r="AG98" i="16"/>
  <c r="AY151" i="16"/>
  <c r="AG37" i="16"/>
  <c r="AY149" i="16"/>
  <c r="AG36" i="16"/>
  <c r="AY147" i="16"/>
  <c r="AG28" i="16"/>
  <c r="AY145" i="16"/>
  <c r="AG63" i="16"/>
  <c r="AY143" i="16"/>
  <c r="AG25" i="16"/>
  <c r="AY141" i="16"/>
  <c r="AY139" i="16"/>
  <c r="AG33" i="16"/>
  <c r="AY137" i="16"/>
  <c r="AG56" i="16"/>
  <c r="AY135" i="16"/>
  <c r="AG144" i="16"/>
  <c r="AY133" i="16"/>
  <c r="AG15" i="16"/>
  <c r="AZ15" i="16" s="1"/>
  <c r="AY131" i="16"/>
  <c r="AG106" i="16"/>
  <c r="AY129" i="16"/>
  <c r="AY127" i="16"/>
  <c r="AG62" i="16"/>
  <c r="AY125" i="16"/>
  <c r="AG18" i="16"/>
  <c r="AY123" i="16"/>
  <c r="AG141" i="16"/>
  <c r="AY121" i="16"/>
  <c r="AG105" i="16"/>
  <c r="AY119" i="16"/>
  <c r="AG22" i="16"/>
  <c r="AZ22" i="16" s="1"/>
  <c r="AY117" i="16"/>
  <c r="AG112" i="16"/>
  <c r="AY115" i="16"/>
  <c r="AG16" i="16"/>
  <c r="AY113" i="16"/>
  <c r="AG149" i="16"/>
  <c r="AY111" i="16"/>
  <c r="AG21" i="16"/>
  <c r="AZ21" i="16" s="1"/>
  <c r="AY109" i="16"/>
  <c r="AG125" i="16"/>
  <c r="AY107" i="16"/>
  <c r="AG41" i="16"/>
  <c r="AY105" i="16"/>
  <c r="AG39" i="16"/>
  <c r="AY103" i="16"/>
  <c r="AG38" i="16"/>
  <c r="AY101" i="16"/>
  <c r="AG45" i="16"/>
  <c r="AY99" i="16"/>
  <c r="AY97" i="16"/>
  <c r="AG148" i="16"/>
  <c r="AY95" i="16"/>
  <c r="AG81" i="16"/>
  <c r="AY93" i="16"/>
  <c r="AG140" i="16"/>
  <c r="AY91" i="16"/>
  <c r="AG134" i="16"/>
  <c r="AZ134" i="16" s="1"/>
  <c r="AY89" i="16"/>
  <c r="AG143" i="16"/>
  <c r="AY87" i="16"/>
  <c r="AG47" i="16"/>
  <c r="AY85" i="16"/>
  <c r="AG53" i="16"/>
  <c r="AY83" i="16"/>
  <c r="AG43" i="16"/>
  <c r="AY81" i="16"/>
  <c r="AG44" i="16"/>
  <c r="AY79" i="16"/>
  <c r="AG46" i="16"/>
  <c r="AY77" i="16"/>
  <c r="AG57" i="16"/>
  <c r="AY75" i="16"/>
  <c r="AG97" i="16"/>
  <c r="AY73" i="16"/>
  <c r="AG92" i="16"/>
  <c r="AY71" i="16"/>
  <c r="AG103" i="16"/>
  <c r="AY69" i="16"/>
  <c r="AG91" i="16"/>
  <c r="AY67" i="16"/>
  <c r="AG99" i="16"/>
  <c r="AY65" i="16"/>
  <c r="AG78" i="16"/>
  <c r="AY63" i="16"/>
  <c r="AG96" i="16"/>
  <c r="AZ96" i="16" s="1"/>
  <c r="AY61" i="16"/>
  <c r="AG110" i="16"/>
  <c r="AY59" i="16"/>
  <c r="AG116" i="16"/>
  <c r="AY57" i="16"/>
  <c r="AG67" i="16"/>
  <c r="AY55" i="16"/>
  <c r="AG114" i="16"/>
  <c r="AY53" i="16"/>
  <c r="AG104" i="16"/>
  <c r="AY51" i="16"/>
  <c r="AG76" i="16"/>
  <c r="AY49" i="16"/>
  <c r="AG70" i="16"/>
  <c r="AY47" i="16"/>
  <c r="AG75" i="16"/>
  <c r="AY45" i="16"/>
  <c r="AG123" i="16"/>
  <c r="AY43" i="16"/>
  <c r="AG124" i="16"/>
  <c r="AY41" i="16"/>
  <c r="AG85" i="16"/>
  <c r="AY39" i="16"/>
  <c r="AG126" i="16"/>
  <c r="AY37" i="16"/>
  <c r="AG88" i="16"/>
  <c r="AY35" i="16"/>
  <c r="AG129" i="16"/>
  <c r="AY33" i="16"/>
  <c r="AG82" i="16"/>
  <c r="AY31" i="16"/>
  <c r="AG136" i="16"/>
  <c r="AY29" i="16"/>
  <c r="AG131" i="16"/>
  <c r="AY27" i="16"/>
  <c r="AG135" i="16"/>
  <c r="AY25" i="16"/>
  <c r="AG68" i="16"/>
  <c r="AY23" i="16"/>
  <c r="AG72" i="16"/>
  <c r="AY21" i="16"/>
  <c r="AY19" i="16"/>
  <c r="AY17" i="16"/>
  <c r="AG55" i="16"/>
  <c r="AY15" i="16"/>
  <c r="AY13" i="16"/>
  <c r="AG64" i="16"/>
  <c r="AY11" i="16"/>
  <c r="AG145" i="16"/>
  <c r="AY9" i="16"/>
  <c r="AG49" i="16"/>
  <c r="AY7" i="16"/>
  <c r="AY5" i="16"/>
  <c r="AG13" i="16"/>
  <c r="AG10" i="16"/>
  <c r="AZ10" i="16" s="1"/>
  <c r="AG8" i="16"/>
  <c r="AG6" i="16"/>
  <c r="AG4" i="16"/>
  <c r="AG137" i="16"/>
  <c r="AG151" i="16"/>
  <c r="AG147" i="16"/>
  <c r="AY152" i="16"/>
  <c r="AG32" i="16"/>
  <c r="AY150" i="16"/>
  <c r="AG61" i="16"/>
  <c r="AY148" i="16"/>
  <c r="AG31" i="16"/>
  <c r="AY146" i="16"/>
  <c r="AG30" i="16"/>
  <c r="AY144" i="16"/>
  <c r="AG29" i="16"/>
  <c r="AZ144" i="16" s="1"/>
  <c r="AY142" i="16"/>
  <c r="AG34" i="16"/>
  <c r="AY140" i="16"/>
  <c r="AG26" i="16"/>
  <c r="AY138" i="16"/>
  <c r="AG27" i="16"/>
  <c r="AY136" i="16"/>
  <c r="AG35" i="16"/>
  <c r="AY134" i="16"/>
  <c r="AY132" i="16"/>
  <c r="AG20" i="16"/>
  <c r="AZ20" i="16" s="1"/>
  <c r="AY130" i="16"/>
  <c r="AG121" i="16"/>
  <c r="AY128" i="16"/>
  <c r="AG108" i="16"/>
  <c r="AY126" i="16"/>
  <c r="AG152" i="16"/>
  <c r="AY124" i="16"/>
  <c r="AG14" i="16"/>
  <c r="AY122" i="16"/>
  <c r="AG23" i="16"/>
  <c r="AY120" i="16"/>
  <c r="AG122" i="16"/>
  <c r="AY118" i="16"/>
  <c r="AG118" i="16"/>
  <c r="AZ118" i="16" s="1"/>
  <c r="AY116" i="16"/>
  <c r="AG71" i="16"/>
  <c r="AY114" i="16"/>
  <c r="AG19" i="16"/>
  <c r="AY112" i="16"/>
  <c r="AG24" i="16"/>
  <c r="AY110" i="16"/>
  <c r="AG40" i="16"/>
  <c r="AY108" i="16"/>
  <c r="AG42" i="16"/>
  <c r="AY106" i="16"/>
  <c r="AG58" i="16"/>
  <c r="AY104" i="16"/>
  <c r="AG59" i="16"/>
  <c r="AY102" i="16"/>
  <c r="AG127" i="16"/>
  <c r="AY100" i="16"/>
  <c r="AG142" i="16"/>
  <c r="AY98" i="16"/>
  <c r="AG150" i="16"/>
  <c r="AY96" i="16"/>
  <c r="AY94" i="16"/>
  <c r="AG80" i="16"/>
  <c r="AY92" i="16"/>
  <c r="AG48" i="16"/>
  <c r="AY90" i="16"/>
  <c r="AG132" i="16"/>
  <c r="AY88" i="16"/>
  <c r="AG51" i="16"/>
  <c r="AY86" i="16"/>
  <c r="AG138" i="16"/>
  <c r="AY84" i="16"/>
  <c r="AG54" i="16"/>
  <c r="AY82" i="16"/>
  <c r="AG50" i="16"/>
  <c r="AY80" i="16"/>
  <c r="AG60" i="16"/>
  <c r="AY78" i="16"/>
  <c r="AG139" i="16"/>
  <c r="AY76" i="16"/>
  <c r="AG146" i="16"/>
  <c r="AY74" i="16"/>
  <c r="AG93" i="16"/>
  <c r="AY72" i="16"/>
  <c r="AG90" i="16"/>
  <c r="AY70" i="16"/>
  <c r="AG94" i="16"/>
  <c r="AY68" i="16"/>
  <c r="AG100" i="16"/>
  <c r="AY66" i="16"/>
  <c r="AG102" i="16"/>
  <c r="AY64" i="16"/>
  <c r="AG101" i="16"/>
  <c r="AY62" i="16"/>
  <c r="AG111" i="16"/>
  <c r="AY60" i="16"/>
  <c r="AG119" i="16"/>
  <c r="AY58" i="16"/>
  <c r="AG117" i="16"/>
  <c r="AY56" i="16"/>
  <c r="AG109" i="16"/>
  <c r="AY54" i="16"/>
  <c r="AG73" i="16"/>
  <c r="AY52" i="16"/>
  <c r="AG115" i="16"/>
  <c r="AY50" i="16"/>
  <c r="AG74" i="16"/>
  <c r="AY48" i="16"/>
  <c r="AG77" i="16"/>
  <c r="AY46" i="16"/>
  <c r="AG107" i="16"/>
  <c r="AY44" i="16"/>
  <c r="AG84" i="16"/>
  <c r="AY42" i="16"/>
  <c r="AG113" i="16"/>
  <c r="AY40" i="16"/>
  <c r="AG89" i="16"/>
  <c r="AY38" i="16"/>
  <c r="AG69" i="16"/>
  <c r="AY36" i="16"/>
  <c r="AG128" i="16"/>
  <c r="AY34" i="16"/>
  <c r="AG83" i="16"/>
  <c r="AY32" i="16"/>
  <c r="AG87" i="16"/>
  <c r="AY30" i="16"/>
  <c r="AG79" i="16"/>
  <c r="AY28" i="16"/>
  <c r="AG133" i="16"/>
  <c r="AY26" i="16"/>
  <c r="AG130" i="16"/>
  <c r="AY24" i="16"/>
  <c r="AG17" i="16"/>
  <c r="AY22" i="16"/>
  <c r="AY20" i="16"/>
  <c r="AY18" i="16"/>
  <c r="AG86" i="16"/>
  <c r="AY16" i="16"/>
  <c r="AG65" i="16"/>
  <c r="AY14" i="16"/>
  <c r="AY12" i="16"/>
  <c r="AG66" i="16"/>
  <c r="AY10" i="16"/>
  <c r="AY8" i="16"/>
  <c r="AG52" i="16"/>
  <c r="AY6" i="16"/>
  <c r="AG11" i="16"/>
  <c r="AY4" i="16"/>
  <c r="AG12" i="16"/>
  <c r="AZ32" i="16" l="1"/>
  <c r="AZ43" i="16"/>
  <c r="AZ104" i="16"/>
  <c r="AZ140" i="16"/>
  <c r="BA140" i="16" s="1"/>
  <c r="AZ44" i="16"/>
  <c r="AZ68" i="16"/>
  <c r="AZ92" i="16"/>
  <c r="BA92" i="16" s="1"/>
  <c r="AZ24" i="16"/>
  <c r="BA24" i="16" s="1"/>
  <c r="AZ33" i="16"/>
  <c r="BA33" i="16" s="1"/>
  <c r="AZ57" i="16"/>
  <c r="BA57" i="16" s="1"/>
  <c r="AZ50" i="16"/>
  <c r="BA50" i="16" s="1"/>
  <c r="AZ148" i="16"/>
  <c r="BA148" i="16" s="1"/>
  <c r="AZ105" i="16"/>
  <c r="BA105" i="16" s="1"/>
  <c r="AZ88" i="16"/>
  <c r="BA88" i="16" s="1"/>
  <c r="AZ47" i="16"/>
  <c r="BA47" i="16" s="1"/>
  <c r="AZ108" i="16"/>
  <c r="AZ53" i="16"/>
  <c r="AZ48" i="16"/>
  <c r="AZ60" i="16"/>
  <c r="BA60" i="16" s="1"/>
  <c r="AZ46" i="16"/>
  <c r="BA46" i="16" s="1"/>
  <c r="AZ58" i="16"/>
  <c r="BA58" i="16" s="1"/>
  <c r="AZ56" i="16"/>
  <c r="BA56" i="16" s="1"/>
  <c r="AZ72" i="16"/>
  <c r="AZ76" i="16"/>
  <c r="BA76" i="16" s="1"/>
  <c r="AZ116" i="16"/>
  <c r="BA116" i="16" s="1"/>
  <c r="AZ124" i="16"/>
  <c r="AZ136" i="16"/>
  <c r="BA136" i="16" s="1"/>
  <c r="AZ6" i="16"/>
  <c r="BA6" i="16" s="1"/>
  <c r="AZ30" i="16"/>
  <c r="BA30" i="16" s="1"/>
  <c r="AZ34" i="16"/>
  <c r="BA34" i="16" s="1"/>
  <c r="AZ114" i="16"/>
  <c r="AZ126" i="16"/>
  <c r="AZ4" i="16"/>
  <c r="BA4" i="16" s="1"/>
  <c r="AZ38" i="16"/>
  <c r="AZ62" i="16"/>
  <c r="BA62" i="16" s="1"/>
  <c r="AZ98" i="16"/>
  <c r="BA98" i="16" s="1"/>
  <c r="AZ16" i="16"/>
  <c r="BA16" i="16" s="1"/>
  <c r="AZ36" i="16"/>
  <c r="BA36" i="16" s="1"/>
  <c r="AZ41" i="16"/>
  <c r="BA41" i="16" s="1"/>
  <c r="AZ112" i="16"/>
  <c r="BA112" i="16" s="1"/>
  <c r="AZ25" i="16"/>
  <c r="BA25" i="16" s="1"/>
  <c r="AZ9" i="16"/>
  <c r="BA9" i="16" s="1"/>
  <c r="AZ28" i="16"/>
  <c r="BA28" i="16" s="1"/>
  <c r="AZ120" i="16"/>
  <c r="BA120" i="16" s="1"/>
  <c r="AZ37" i="16"/>
  <c r="BA37" i="16" s="1"/>
  <c r="AZ45" i="16"/>
  <c r="AZ8" i="16"/>
  <c r="BA8" i="16" s="1"/>
  <c r="AZ106" i="16"/>
  <c r="BA106" i="16" s="1"/>
  <c r="AZ3" i="16"/>
  <c r="BA3" i="16" s="1"/>
  <c r="AZ26" i="16"/>
  <c r="BA26" i="16" s="1"/>
  <c r="AZ42" i="16"/>
  <c r="BA42" i="16" s="1"/>
  <c r="AZ54" i="16"/>
  <c r="BA54" i="16" s="1"/>
  <c r="AZ70" i="16"/>
  <c r="AZ78" i="16"/>
  <c r="BA78" i="16" s="1"/>
  <c r="AZ82" i="16"/>
  <c r="BA82" i="16" s="1"/>
  <c r="AZ110" i="16"/>
  <c r="BA110" i="16" s="1"/>
  <c r="AZ14" i="16"/>
  <c r="BA14" i="16" s="1"/>
  <c r="AZ18" i="16"/>
  <c r="BA18" i="16" s="1"/>
  <c r="AZ39" i="16"/>
  <c r="BA39" i="16" s="1"/>
  <c r="AZ63" i="16"/>
  <c r="BA63" i="16" s="1"/>
  <c r="AZ95" i="16"/>
  <c r="BA95" i="16" s="1"/>
  <c r="AZ40" i="16"/>
  <c r="BA40" i="16" s="1"/>
  <c r="AZ64" i="16"/>
  <c r="BA64" i="16" s="1"/>
  <c r="AZ80" i="16"/>
  <c r="BA80" i="16" s="1"/>
  <c r="AZ81" i="16"/>
  <c r="BA81" i="16" s="1"/>
  <c r="AZ11" i="16"/>
  <c r="BA11" i="16" s="1"/>
  <c r="AZ13" i="16"/>
  <c r="BA13" i="16" s="1"/>
  <c r="AZ17" i="16"/>
  <c r="BA17" i="16" s="1"/>
  <c r="AZ19" i="16"/>
  <c r="BA19" i="16" s="1"/>
  <c r="AZ23" i="16"/>
  <c r="BA23" i="16" s="1"/>
  <c r="AZ27" i="16"/>
  <c r="BA27" i="16" s="1"/>
  <c r="AZ29" i="16"/>
  <c r="BA29" i="16" s="1"/>
  <c r="AZ31" i="16"/>
  <c r="BA31" i="16" s="1"/>
  <c r="AZ35" i="16"/>
  <c r="BA35" i="16" s="1"/>
  <c r="AZ49" i="16"/>
  <c r="BA49" i="16" s="1"/>
  <c r="AZ51" i="16"/>
  <c r="BA51" i="16" s="1"/>
  <c r="AZ55" i="16"/>
  <c r="BA55" i="16" s="1"/>
  <c r="AZ59" i="16"/>
  <c r="BA59" i="16" s="1"/>
  <c r="AZ61" i="16"/>
  <c r="BA61" i="16" s="1"/>
  <c r="AZ65" i="16"/>
  <c r="BA65" i="16" s="1"/>
  <c r="AZ67" i="16"/>
  <c r="BA67" i="16" s="1"/>
  <c r="AZ69" i="16"/>
  <c r="BA69" i="16" s="1"/>
  <c r="AZ71" i="16"/>
  <c r="BA71" i="16" s="1"/>
  <c r="AZ73" i="16"/>
  <c r="BA73" i="16" s="1"/>
  <c r="AZ75" i="16"/>
  <c r="BA75" i="16" s="1"/>
  <c r="AZ77" i="16"/>
  <c r="BA77" i="16" s="1"/>
  <c r="AZ79" i="16"/>
  <c r="BA79" i="16" s="1"/>
  <c r="AZ83" i="16"/>
  <c r="BA83" i="16" s="1"/>
  <c r="AZ85" i="16"/>
  <c r="BA85" i="16" s="1"/>
  <c r="AZ87" i="16"/>
  <c r="BA87" i="16" s="1"/>
  <c r="AZ89" i="16"/>
  <c r="BA89" i="16" s="1"/>
  <c r="AZ91" i="16"/>
  <c r="BA91" i="16" s="1"/>
  <c r="AZ93" i="16"/>
  <c r="BA93" i="16" s="1"/>
  <c r="AZ97" i="16"/>
  <c r="BA97" i="16" s="1"/>
  <c r="AZ99" i="16"/>
  <c r="BA99" i="16" s="1"/>
  <c r="AZ101" i="16"/>
  <c r="BA101" i="16" s="1"/>
  <c r="AZ103" i="16"/>
  <c r="BA103" i="16" s="1"/>
  <c r="AZ107" i="16"/>
  <c r="BA107" i="16" s="1"/>
  <c r="AZ109" i="16"/>
  <c r="BA109" i="16" s="1"/>
  <c r="AZ111" i="16"/>
  <c r="BA111" i="16" s="1"/>
  <c r="AZ113" i="16"/>
  <c r="BA113" i="16" s="1"/>
  <c r="AZ115" i="16"/>
  <c r="BA115" i="16" s="1"/>
  <c r="AZ117" i="16"/>
  <c r="BA117" i="16" s="1"/>
  <c r="AZ119" i="16"/>
  <c r="BA119" i="16" s="1"/>
  <c r="AZ121" i="16"/>
  <c r="BA121" i="16" s="1"/>
  <c r="AZ123" i="16"/>
  <c r="BA123" i="16" s="1"/>
  <c r="AZ125" i="16"/>
  <c r="BA125" i="16" s="1"/>
  <c r="AZ127" i="16"/>
  <c r="BA127" i="16" s="1"/>
  <c r="AZ129" i="16"/>
  <c r="BA129" i="16" s="1"/>
  <c r="AZ131" i="16"/>
  <c r="BA131" i="16" s="1"/>
  <c r="AZ133" i="16"/>
  <c r="BA133" i="16" s="1"/>
  <c r="AZ135" i="16"/>
  <c r="BA135" i="16" s="1"/>
  <c r="AZ137" i="16"/>
  <c r="BA137" i="16" s="1"/>
  <c r="AZ139" i="16"/>
  <c r="BA139" i="16" s="1"/>
  <c r="AZ141" i="16"/>
  <c r="BA141" i="16" s="1"/>
  <c r="AZ143" i="16"/>
  <c r="BA143" i="16" s="1"/>
  <c r="AZ145" i="16"/>
  <c r="BA145" i="16" s="1"/>
  <c r="AZ147" i="16"/>
  <c r="BA147" i="16" s="1"/>
  <c r="AZ149" i="16"/>
  <c r="BA149" i="16" s="1"/>
  <c r="AZ151" i="16"/>
  <c r="BA151" i="16" s="1"/>
  <c r="AZ12" i="16"/>
  <c r="BA12" i="16" s="1"/>
  <c r="AZ52" i="16"/>
  <c r="BA52" i="16" s="1"/>
  <c r="AZ66" i="16"/>
  <c r="BA66" i="16" s="1"/>
  <c r="AZ74" i="16"/>
  <c r="BA74" i="16" s="1"/>
  <c r="AZ84" i="16"/>
  <c r="BA84" i="16" s="1"/>
  <c r="AZ86" i="16"/>
  <c r="BA86" i="16" s="1"/>
  <c r="AZ90" i="16"/>
  <c r="BA90" i="16" s="1"/>
  <c r="AZ94" i="16"/>
  <c r="BA94" i="16" s="1"/>
  <c r="AZ100" i="16"/>
  <c r="BA100" i="16" s="1"/>
  <c r="AZ102" i="16"/>
  <c r="BA102" i="16" s="1"/>
  <c r="AZ122" i="16"/>
  <c r="BA122" i="16" s="1"/>
  <c r="AZ128" i="16"/>
  <c r="BA128" i="16" s="1"/>
  <c r="AZ130" i="16"/>
  <c r="BA130" i="16" s="1"/>
  <c r="AZ132" i="16"/>
  <c r="BA132" i="16" s="1"/>
  <c r="AZ138" i="16"/>
  <c r="BA138" i="16" s="1"/>
  <c r="AZ142" i="16"/>
  <c r="BA142" i="16" s="1"/>
  <c r="AZ146" i="16"/>
  <c r="BA146" i="16" s="1"/>
  <c r="AZ150" i="16"/>
  <c r="BA150" i="16" s="1"/>
  <c r="AZ152" i="16"/>
  <c r="BA152" i="16" s="1"/>
  <c r="BA15" i="16"/>
  <c r="BA21" i="16"/>
  <c r="BA43" i="16"/>
  <c r="BA45" i="16"/>
  <c r="BA53" i="16"/>
  <c r="BA5" i="16"/>
  <c r="BA7" i="16"/>
  <c r="BA10" i="16"/>
  <c r="BA20" i="16"/>
  <c r="BA22" i="16"/>
  <c r="BA32" i="16"/>
  <c r="BA38" i="16"/>
  <c r="BA44" i="16"/>
  <c r="BA48" i="16"/>
  <c r="BA68" i="16"/>
  <c r="BA70" i="16"/>
  <c r="BA72" i="16"/>
  <c r="BA96" i="16"/>
  <c r="BA104" i="16"/>
  <c r="BA108" i="16"/>
  <c r="BA114" i="16"/>
  <c r="BA118" i="16"/>
  <c r="BA124" i="16"/>
  <c r="BA126" i="16"/>
  <c r="BA134" i="16"/>
  <c r="BA144" i="16"/>
</calcChain>
</file>

<file path=xl/sharedStrings.xml><?xml version="1.0" encoding="utf-8"?>
<sst xmlns="http://schemas.openxmlformats.org/spreadsheetml/2006/main" count="3632" uniqueCount="775">
  <si>
    <t>Location Name</t>
  </si>
  <si>
    <t>Display Name</t>
  </si>
  <si>
    <t>Address Line 1</t>
  </si>
  <si>
    <t>Address Line 2</t>
  </si>
  <si>
    <t>City</t>
  </si>
  <si>
    <t>State/Province</t>
  </si>
  <si>
    <t>Postal Code</t>
  </si>
  <si>
    <t>Telephone</t>
  </si>
  <si>
    <t>Country</t>
  </si>
  <si>
    <t>Weekday Operation</t>
  </si>
  <si>
    <t>Hours of Operation</t>
  </si>
  <si>
    <t>Distributor Icon</t>
  </si>
  <si>
    <t>Label</t>
  </si>
  <si>
    <t>Required</t>
  </si>
  <si>
    <t>Optional</t>
  </si>
  <si>
    <t xml:space="preserve">Station Brand Logo </t>
  </si>
  <si>
    <t>Mobilcard</t>
  </si>
  <si>
    <t>C</t>
  </si>
  <si>
    <t>M</t>
  </si>
  <si>
    <t xml:space="preserve">GeoCoordinates (Lat) </t>
  </si>
  <si>
    <t xml:space="preserve">GeoCoordinates (Long) </t>
  </si>
  <si>
    <t>Logo</t>
  </si>
  <si>
    <t>Image</t>
  </si>
  <si>
    <t>Mobil</t>
  </si>
  <si>
    <t>X</t>
  </si>
  <si>
    <t>Exxon</t>
  </si>
  <si>
    <t>Esso</t>
  </si>
  <si>
    <t>E</t>
  </si>
  <si>
    <t>S</t>
  </si>
  <si>
    <t>Smiles</t>
  </si>
  <si>
    <t>Hours of Operation 24</t>
  </si>
  <si>
    <t>Time Zone</t>
  </si>
  <si>
    <r>
      <t xml:space="preserve">Required
</t>
    </r>
    <r>
      <rPr>
        <sz val="11"/>
        <rFont val="Calibri"/>
        <family val="2"/>
        <scheme val="minor"/>
      </rPr>
      <t xml:space="preserve">Display Name will display in the end user UI </t>
    </r>
    <r>
      <rPr>
        <b/>
        <sz val="11"/>
        <rFont val="Calibri"/>
        <family val="2"/>
        <scheme val="minor"/>
      </rPr>
      <t>as-is</t>
    </r>
    <r>
      <rPr>
        <sz val="11"/>
        <rFont val="Calibri"/>
        <family val="2"/>
        <scheme val="minor"/>
      </rPr>
      <t xml:space="preserve">. </t>
    </r>
  </si>
  <si>
    <r>
      <rPr>
        <b/>
        <sz val="11"/>
        <rFont val="Calibri"/>
        <family val="2"/>
        <scheme val="minor"/>
      </rPr>
      <t>Required.</t>
    </r>
    <r>
      <rPr>
        <sz val="11"/>
        <rFont val="Calibri"/>
        <family val="2"/>
        <scheme val="minor"/>
      </rPr>
      <t xml:space="preserve"> 
Should be in decimal format between -90 and 90. </t>
    </r>
  </si>
  <si>
    <r>
      <rPr>
        <b/>
        <sz val="11"/>
        <rFont val="Calibri"/>
        <family val="2"/>
        <scheme val="minor"/>
      </rPr>
      <t>Required.</t>
    </r>
    <r>
      <rPr>
        <sz val="11"/>
        <rFont val="Calibri"/>
        <family val="2"/>
        <scheme val="minor"/>
      </rPr>
      <t xml:space="preserve"> 
Should be in decimal format between -180 and 180. </t>
    </r>
  </si>
  <si>
    <r>
      <t xml:space="preserve">Optional. However, </t>
    </r>
    <r>
      <rPr>
        <b/>
        <sz val="11"/>
        <rFont val="Calibri"/>
        <family val="2"/>
        <scheme val="minor"/>
      </rPr>
      <t>Required</t>
    </r>
    <r>
      <rPr>
        <sz val="11"/>
        <rFont val="Calibri"/>
        <family val="2"/>
        <scheme val="minor"/>
      </rPr>
      <t xml:space="preserve"> in order to populate filter facets. 
For each store amenity, please insert </t>
    </r>
    <r>
      <rPr>
        <b/>
        <sz val="11"/>
        <rFont val="Calibri"/>
        <family val="2"/>
        <scheme val="minor"/>
      </rPr>
      <t>only 1 amenity per cell</t>
    </r>
    <r>
      <rPr>
        <sz val="11"/>
        <rFont val="Calibri"/>
        <family val="2"/>
        <scheme val="minor"/>
      </rPr>
      <t>. For additional amenities, please expand the cells by clicking on the (+) icon above column P. The corresponding logos/icons for ameninties will need to be provided.</t>
    </r>
  </si>
  <si>
    <r>
      <t xml:space="preserve">Optional.
For each store amenity, please insert </t>
    </r>
    <r>
      <rPr>
        <b/>
        <sz val="11"/>
        <rFont val="Calibri"/>
        <family val="2"/>
        <scheme val="minor"/>
      </rPr>
      <t>only 1 amenity per cell</t>
    </r>
    <r>
      <rPr>
        <sz val="11"/>
        <rFont val="Calibri"/>
        <family val="2"/>
        <scheme val="minor"/>
      </rPr>
      <t>. For additional amenities, please expand the cells by clicking on the (+) icon above column P. The corresponding logos for ameninties will need to be provided.</t>
    </r>
  </si>
  <si>
    <r>
      <t xml:space="preserve">Optional; However, </t>
    </r>
    <r>
      <rPr>
        <b/>
        <sz val="11"/>
        <rFont val="Calibri"/>
        <family val="2"/>
        <scheme val="minor"/>
      </rPr>
      <t>Required</t>
    </r>
    <r>
      <rPr>
        <sz val="11"/>
        <rFont val="Calibri"/>
        <family val="2"/>
        <scheme val="minor"/>
      </rPr>
      <t xml:space="preserve"> in order to populate location detail page.
For each featured item, please insert </t>
    </r>
    <r>
      <rPr>
        <b/>
        <sz val="11"/>
        <rFont val="Calibri"/>
        <family val="2"/>
        <scheme val="minor"/>
      </rPr>
      <t>only 1 item per cell</t>
    </r>
    <r>
      <rPr>
        <sz val="11"/>
        <rFont val="Calibri"/>
        <family val="2"/>
        <scheme val="minor"/>
      </rPr>
      <t>. For additional featured items please expand the cells by clicking on the (+) icon above column AH. The corresponding logos/icons for featured items will need to be provided.</t>
    </r>
  </si>
  <si>
    <r>
      <t xml:space="preserve">Optional; </t>
    </r>
    <r>
      <rPr>
        <b/>
        <sz val="11"/>
        <rFont val="Calibri"/>
        <family val="2"/>
        <scheme val="minor"/>
      </rPr>
      <t>Required</t>
    </r>
    <r>
      <rPr>
        <sz val="11"/>
        <rFont val="Calibri"/>
        <family val="2"/>
        <scheme val="minor"/>
      </rPr>
      <t xml:space="preserve"> to populate location detail page.
For each featured item, please insert </t>
    </r>
    <r>
      <rPr>
        <b/>
        <sz val="11"/>
        <rFont val="Calibri"/>
        <family val="2"/>
        <scheme val="minor"/>
      </rPr>
      <t>only 1 item per cell</t>
    </r>
    <r>
      <rPr>
        <sz val="11"/>
        <rFont val="Calibri"/>
        <family val="2"/>
        <scheme val="minor"/>
      </rPr>
      <t>. For additional featured items please expand the cells by clicking on the (+) icon above column AH. The corresponding logos for featured items will need to be provided.</t>
    </r>
  </si>
  <si>
    <r>
      <rPr>
        <b/>
        <sz val="11"/>
        <rFont val="Calibri"/>
        <family val="2"/>
        <scheme val="minor"/>
      </rPr>
      <t>Required.</t>
    </r>
    <r>
      <rPr>
        <sz val="11"/>
        <rFont val="Calibri"/>
        <family val="2"/>
        <scheme val="minor"/>
      </rPr>
      <t xml:space="preserve">
Please insert the appropriate letter to identify which logo to associate the retail location with. The logo represents the retail location and appears in the search results and pop-ups. Please refer to the "Station Logo Matrix" tab to see which corresponding letter is associated with which logo and brand. </t>
    </r>
  </si>
  <si>
    <r>
      <rPr>
        <b/>
        <sz val="11"/>
        <rFont val="Calibri"/>
        <family val="2"/>
        <scheme val="minor"/>
      </rPr>
      <t>Required</t>
    </r>
    <r>
      <rPr>
        <sz val="11"/>
        <rFont val="Calibri"/>
        <family val="2"/>
        <scheme val="minor"/>
      </rPr>
      <t>.
Location ID should be  unique per location ex PBL Number</t>
    </r>
  </si>
  <si>
    <r>
      <t xml:space="preserve">Required
</t>
    </r>
    <r>
      <rPr>
        <sz val="11"/>
        <rFont val="Calibri"/>
        <family val="2"/>
        <scheme val="minor"/>
      </rPr>
      <t>Internal refference name</t>
    </r>
  </si>
  <si>
    <t>CA</t>
  </si>
  <si>
    <t>Comments</t>
  </si>
  <si>
    <t>LocationID</t>
  </si>
  <si>
    <t>Store Amenities_1</t>
  </si>
  <si>
    <t>Store Amenities_2</t>
  </si>
  <si>
    <t>Store Amenities_3</t>
  </si>
  <si>
    <t>Store Amenities_4</t>
  </si>
  <si>
    <t>Store Amenities_5</t>
  </si>
  <si>
    <t>Store Amenities_6</t>
  </si>
  <si>
    <t>Store Amenities_7</t>
  </si>
  <si>
    <t>Store Amenities_8</t>
  </si>
  <si>
    <t>Store Amenities_9</t>
  </si>
  <si>
    <t>Store Amenities_10</t>
  </si>
  <si>
    <t>Store Amenities_11</t>
  </si>
  <si>
    <t>Store Amenities_12</t>
  </si>
  <si>
    <t>Store Amenities_13</t>
  </si>
  <si>
    <t>Store Amenities_14</t>
  </si>
  <si>
    <t>Store Amenities_15</t>
  </si>
  <si>
    <t>Status</t>
  </si>
  <si>
    <t>Address</t>
  </si>
  <si>
    <t>Province</t>
  </si>
  <si>
    <t>PHONE</t>
  </si>
  <si>
    <t>EFS
SITE NUMBER</t>
  </si>
  <si>
    <t xml:space="preserve">Postal Code </t>
  </si>
  <si>
    <t>LATITUDE</t>
  </si>
  <si>
    <t>LONGITUDE</t>
  </si>
  <si>
    <t>DIESEL EFFICIENT™</t>
  </si>
  <si>
    <t>DIESEL</t>
  </si>
  <si>
    <t>DYED DIESEL</t>
  </si>
  <si>
    <t>GAS AT CARDLOCK</t>
  </si>
  <si>
    <t>DYED GAS AT CARDLOCK</t>
  </si>
  <si>
    <t>BULK DEF</t>
  </si>
  <si>
    <t>RESTAURANT</t>
  </si>
  <si>
    <t>FAST FOOD</t>
  </si>
  <si>
    <t>PARKING</t>
  </si>
  <si>
    <t>RESTROOMS</t>
  </si>
  <si>
    <t>STORE</t>
  </si>
  <si>
    <t>STORE 24/7</t>
  </si>
  <si>
    <t>SHOWERS</t>
  </si>
  <si>
    <t>Open</t>
  </si>
  <si>
    <t>HWY 104, Exit 36B, Paqtnkek Nik-uek</t>
  </si>
  <si>
    <t>Bayside Travel Centre</t>
  </si>
  <si>
    <t>Afton Station</t>
  </si>
  <si>
    <t>902-386-2391</t>
  </si>
  <si>
    <t>B0H 1A0</t>
  </si>
  <si>
    <t>-</t>
  </si>
  <si>
    <t>145 Boul Industriel</t>
  </si>
  <si>
    <t>Cabano</t>
  </si>
  <si>
    <t>418-854-0808</t>
  </si>
  <si>
    <t>G0L 1E0</t>
  </si>
  <si>
    <t>Yes</t>
  </si>
  <si>
    <t>No</t>
  </si>
  <si>
    <t>25 desPins, Deschambeault-Grondines</t>
  </si>
  <si>
    <t>Deschambeault</t>
  </si>
  <si>
    <t xml:space="preserve"> 418-286-4164</t>
  </si>
  <si>
    <t>G0A 1S0</t>
  </si>
  <si>
    <t>2115 rue canadien</t>
  </si>
  <si>
    <t>Drummondville</t>
  </si>
  <si>
    <t>819-739-2563</t>
  </si>
  <si>
    <t>J2C 7V8</t>
  </si>
  <si>
    <t>1000 B, rue Piché</t>
  </si>
  <si>
    <t>Mont-Joli</t>
  </si>
  <si>
    <t>450-759-7979</t>
  </si>
  <si>
    <t>G5H 0B9</t>
  </si>
  <si>
    <t>495, rue Laurier</t>
  </si>
  <si>
    <t>Saint-Apollinaire</t>
  </si>
  <si>
    <t>418-881-2001</t>
  </si>
  <si>
    <t>G0S 2E0</t>
  </si>
  <si>
    <t>3 Chemin de Fairfax</t>
  </si>
  <si>
    <t>Stanstead</t>
  </si>
  <si>
    <t>819-876-7624</t>
  </si>
  <si>
    <t>J0B 3E0</t>
  </si>
  <si>
    <t>549, 3e Rang, Ste-Hélène-de-Bagot</t>
  </si>
  <si>
    <t>Ste-Helene-de-Bagot</t>
  </si>
  <si>
    <t>Ste-Hélène-de-Bagot</t>
  </si>
  <si>
    <t>450-791-2122</t>
  </si>
  <si>
    <t>J0H 1M0</t>
  </si>
  <si>
    <t>105 Chemin Pleasant Valley</t>
  </si>
  <si>
    <t>Saint-Bernard-de-Lacolle</t>
  </si>
  <si>
    <t>450-246-4447</t>
  </si>
  <si>
    <t>J0J 1V0</t>
  </si>
  <si>
    <t>902 Wallbridge Loyalist Road</t>
  </si>
  <si>
    <t>Esso Belleville K2</t>
  </si>
  <si>
    <t>Belleville</t>
  </si>
  <si>
    <t>K8N 4Z5</t>
  </si>
  <si>
    <t>22216 Bloomfield Road</t>
  </si>
  <si>
    <t>Esso Chatham Bloomfield</t>
  </si>
  <si>
    <t>Chatham</t>
  </si>
  <si>
    <t>M5V 3J6</t>
  </si>
  <si>
    <t>1670 London Line</t>
  </si>
  <si>
    <t>Esso Sarnia K2</t>
  </si>
  <si>
    <t>Sarnia</t>
  </si>
  <si>
    <t>3613 Queens Line</t>
  </si>
  <si>
    <t>Esso Tilbury K2</t>
  </si>
  <si>
    <t>Tilbury</t>
  </si>
  <si>
    <t>519-682-1736</t>
  </si>
  <si>
    <t>N0P 2L0</t>
  </si>
  <si>
    <t>6965 Vanguard Drive</t>
  </si>
  <si>
    <t>Mississauga Pearson</t>
  </si>
  <si>
    <t>Mississauga</t>
  </si>
  <si>
    <t>905-673-6965</t>
  </si>
  <si>
    <t>L5S 1B2</t>
  </si>
  <si>
    <t>5241 Bloomington Rd, Whitchurch-Stouffville</t>
  </si>
  <si>
    <t>Stouffville</t>
  </si>
  <si>
    <t>905-640-1076</t>
  </si>
  <si>
    <t>L4A 7X3</t>
  </si>
  <si>
    <t>2025 County Road 44</t>
  </si>
  <si>
    <t>Spencerville Travel Centre</t>
  </si>
  <si>
    <t>Spencerville</t>
  </si>
  <si>
    <t>613-925-5158</t>
  </si>
  <si>
    <t>K0E 1X0</t>
  </si>
  <si>
    <t>7340 Colonel Talbot Rd</t>
  </si>
  <si>
    <t>London</t>
  </si>
  <si>
    <t>519-652-2728</t>
  </si>
  <si>
    <t>N6L 1H8</t>
  </si>
  <si>
    <t>Hwy 401 &amp; 74</t>
  </si>
  <si>
    <t>Belmont Travel Centre</t>
  </si>
  <si>
    <t>Belmont</t>
  </si>
  <si>
    <t>519-644-0200</t>
  </si>
  <si>
    <t>N0L 1B0</t>
  </si>
  <si>
    <t>1-3479 Hwy 88</t>
  </si>
  <si>
    <t>Bradford Travel Centre</t>
  </si>
  <si>
    <t>Bradford</t>
  </si>
  <si>
    <t>905-775-3831</t>
  </si>
  <si>
    <t>L3Z 2B2</t>
  </si>
  <si>
    <t>379 Government St</t>
  </si>
  <si>
    <t>Dryden Travel Centre</t>
  </si>
  <si>
    <t>Dryden</t>
  </si>
  <si>
    <t>807-223-2085</t>
  </si>
  <si>
    <t>P8N 2P4</t>
  </si>
  <si>
    <t>2210 Stouffville Rd</t>
  </si>
  <si>
    <t>Gormley</t>
  </si>
  <si>
    <t>905-887-0040</t>
  </si>
  <si>
    <t>L0H 1G0</t>
  </si>
  <si>
    <t>1565 Hwy 11 W</t>
  </si>
  <si>
    <t>Hearst Hwy 11 W Travel Centre</t>
  </si>
  <si>
    <t>Hearst</t>
  </si>
  <si>
    <t>705-362-4868</t>
  </si>
  <si>
    <t>P0L 1N0</t>
  </si>
  <si>
    <t>2054 Joyceville Rd</t>
  </si>
  <si>
    <t>Joyceville Travel Centre</t>
  </si>
  <si>
    <t>Joyceville</t>
  </si>
  <si>
    <t>613-542-3468</t>
  </si>
  <si>
    <t>K0H 1Y0</t>
  </si>
  <si>
    <t>997491 Hwy 11 N</t>
  </si>
  <si>
    <t>New Liskeard Travel Centre</t>
  </si>
  <si>
    <t>New Liskeard</t>
  </si>
  <si>
    <t>705-647-5518</t>
  </si>
  <si>
    <t>P0J 1P0</t>
  </si>
  <si>
    <t>615 York Rd</t>
  </si>
  <si>
    <t>Niagara-on-the-Lake Travel Centre</t>
  </si>
  <si>
    <t>Niagara-on-the-Lake</t>
  </si>
  <si>
    <t>905-684-1128</t>
  </si>
  <si>
    <t>L0S 1J0</t>
  </si>
  <si>
    <t>Hwy 11 &amp; 17 N</t>
  </si>
  <si>
    <t>Nipigon Travel Centre</t>
  </si>
  <si>
    <t>Nipigon</t>
  </si>
  <si>
    <t>807-887-2197</t>
  </si>
  <si>
    <t>P0T 2J0</t>
  </si>
  <si>
    <t>3090 Hwy 11 N</t>
  </si>
  <si>
    <t>North Bay</t>
  </si>
  <si>
    <t>705-495-0790</t>
  </si>
  <si>
    <t>P1B 8G3</t>
  </si>
  <si>
    <t>1275 Trunk Rd</t>
  </si>
  <si>
    <t>Sault Ste. Marie Travel Centre</t>
  </si>
  <si>
    <t>Sault Ste. Marie</t>
  </si>
  <si>
    <t>705-759-1220</t>
  </si>
  <si>
    <t>P6B 6H3</t>
  </si>
  <si>
    <t>1120 Alloy Dr</t>
  </si>
  <si>
    <t>Thunder Bay Travel Centre</t>
  </si>
  <si>
    <t>Thunder Bay</t>
  </si>
  <si>
    <t>807-623-3236</t>
  </si>
  <si>
    <t>P7B 5W3</t>
  </si>
  <si>
    <t>Hwy 401 &amp; Country Rd Exit 14</t>
  </si>
  <si>
    <t>Windsor Travel Centre</t>
  </si>
  <si>
    <t>Windsor</t>
  </si>
  <si>
    <t>519-737-6401</t>
  </si>
  <si>
    <t>N8X 3Y8</t>
  </si>
  <si>
    <t>1400 Boundary Rd</t>
  </si>
  <si>
    <t>Cornwall</t>
  </si>
  <si>
    <t>613-933-8048</t>
  </si>
  <si>
    <t>K6J 5S7</t>
  </si>
  <si>
    <t>1515 County Rd #20</t>
  </si>
  <si>
    <t>Dunvegan</t>
  </si>
  <si>
    <t>613-527-1026</t>
  </si>
  <si>
    <t>K0C 1J0</t>
  </si>
  <si>
    <t>345 County Road 17</t>
  </si>
  <si>
    <t>Hawkesbury</t>
  </si>
  <si>
    <t>613-632-9857</t>
  </si>
  <si>
    <t>K6A 2Y2</t>
  </si>
  <si>
    <t>21 Quarry Road</t>
  </si>
  <si>
    <t>Waubashene Travel Centre</t>
  </si>
  <si>
    <t>Waubashene</t>
  </si>
  <si>
    <t>705-538-2900</t>
  </si>
  <si>
    <t>L0K 2C0</t>
  </si>
  <si>
    <t>220 ON-17</t>
  </si>
  <si>
    <t>Nairn Centre Travel Centre</t>
  </si>
  <si>
    <t>Nairn Centre</t>
  </si>
  <si>
    <t>705-869-4100</t>
  </si>
  <si>
    <t>P0M 2L0</t>
  </si>
  <si>
    <t>15627 Hwy 17 E</t>
  </si>
  <si>
    <t>Dryden Highway 17 East</t>
  </si>
  <si>
    <t>807-223-2666</t>
  </si>
  <si>
    <t>P8N 2Y4</t>
  </si>
  <si>
    <t>#19 Black Bear Road</t>
  </si>
  <si>
    <t>Sioux Lookout</t>
  </si>
  <si>
    <t>807-737-2250</t>
  </si>
  <si>
    <t>P8T 1B3</t>
  </si>
  <si>
    <t>217 Hwy 17 N</t>
  </si>
  <si>
    <t>White River Travel Centre</t>
  </si>
  <si>
    <t>White River</t>
  </si>
  <si>
    <t>807-822-2441</t>
  </si>
  <si>
    <t>P0M 3G0</t>
  </si>
  <si>
    <t>99 -  Highway 11</t>
  </si>
  <si>
    <t>Cochrane</t>
  </si>
  <si>
    <t>705-272-6624</t>
  </si>
  <si>
    <t>P0L 1C0</t>
  </si>
  <si>
    <t>1112 Front St Bag 11000</t>
  </si>
  <si>
    <t>Hearst Front Street Travel Centre</t>
  </si>
  <si>
    <t>705-362-4111</t>
  </si>
  <si>
    <t>7280 Dixie Road</t>
  </si>
  <si>
    <t>Mississauga Dixie</t>
  </si>
  <si>
    <t>905-672-1128</t>
  </si>
  <si>
    <t>L5S 1E1</t>
  </si>
  <si>
    <t>6501 Goreway Drive</t>
  </si>
  <si>
    <t>Mississauga Goreway Dr</t>
  </si>
  <si>
    <t>L4V 1V6</t>
  </si>
  <si>
    <t>6535 Langstaff Road</t>
  </si>
  <si>
    <t>Vaughan</t>
  </si>
  <si>
    <t>905-265-1145</t>
  </si>
  <si>
    <t>L4K 5T3</t>
  </si>
  <si>
    <t>6625 Kennedy Rd</t>
  </si>
  <si>
    <t>Mississauga Kennedy Rd Travel Centre</t>
  </si>
  <si>
    <t>905-565-9548</t>
  </si>
  <si>
    <t>L5T 2W4</t>
  </si>
  <si>
    <t>1553 Shawson Dr</t>
  </si>
  <si>
    <t>Mississauga Shawson Dr Travel Centre</t>
  </si>
  <si>
    <t>905-565-9090</t>
  </si>
  <si>
    <t>L4W 1T7</t>
  </si>
  <si>
    <t>2085 Shanly Rd - County Rd 22</t>
  </si>
  <si>
    <t>Cardinal</t>
  </si>
  <si>
    <t>613-657-4555</t>
  </si>
  <si>
    <t>K0E 1E0</t>
  </si>
  <si>
    <t>10 Lakeshore Dr</t>
  </si>
  <si>
    <t>Thessalon Travel Centre</t>
  </si>
  <si>
    <t>Thessalon</t>
  </si>
  <si>
    <t>705-842-3333</t>
  </si>
  <si>
    <t>P0R 1L0</t>
  </si>
  <si>
    <t>714983 Oxford Road 4</t>
  </si>
  <si>
    <t>Woodstock</t>
  </si>
  <si>
    <t xml:space="preserve">Woodstock </t>
  </si>
  <si>
    <t>416-881-1795</t>
  </si>
  <si>
    <t>N4S 7V9</t>
  </si>
  <si>
    <t>1525-1601 Centennial Drive</t>
  </si>
  <si>
    <t>Kingston Travel Centre</t>
  </si>
  <si>
    <t>Kingston</t>
  </si>
  <si>
    <t>613-384-8888</t>
  </si>
  <si>
    <t>K7L 4V2</t>
  </si>
  <si>
    <t>54 Pinewood Drive</t>
  </si>
  <si>
    <t>Wawa</t>
  </si>
  <si>
    <t>705-856-2166</t>
  </si>
  <si>
    <t>P0S 1K0</t>
  </si>
  <si>
    <t>2154 Riverside Drive</t>
  </si>
  <si>
    <t>Timmins Travel Centre</t>
  </si>
  <si>
    <t>Timmins</t>
  </si>
  <si>
    <t>705-268-4199</t>
  </si>
  <si>
    <t>P4N 7C3</t>
  </si>
  <si>
    <t>6115 4th Line Rd</t>
  </si>
  <si>
    <t>Bainsville Travel Centre</t>
  </si>
  <si>
    <t>Bainsville</t>
  </si>
  <si>
    <t>613-347-2433</t>
  </si>
  <si>
    <t>K0C 1E0</t>
  </si>
  <si>
    <t>82 Kerr Drive</t>
  </si>
  <si>
    <t>Wingham</t>
  </si>
  <si>
    <t xml:space="preserve">Wingham </t>
  </si>
  <si>
    <t>519-912-1000</t>
  </si>
  <si>
    <t>N0G 2W0</t>
  </si>
  <si>
    <t>3131 West Arthur St</t>
  </si>
  <si>
    <t>Rosslyn Travel Centre</t>
  </si>
  <si>
    <t>Rosslyn</t>
  </si>
  <si>
    <t>807-939-2619</t>
  </si>
  <si>
    <t>P7K 0P2</t>
  </si>
  <si>
    <t>1300 Redonda Street</t>
  </si>
  <si>
    <t>Winnipeg Redonda</t>
  </si>
  <si>
    <t>Winnipeg</t>
  </si>
  <si>
    <t>204-697-7645</t>
  </si>
  <si>
    <t>R2C 3T7</t>
  </si>
  <si>
    <t>1990 18 St N</t>
  </si>
  <si>
    <t>Brandon 18 St N Travel Centre</t>
  </si>
  <si>
    <t>Brandon</t>
  </si>
  <si>
    <t>204-728-7387</t>
  </si>
  <si>
    <t>R7C 1A3</t>
  </si>
  <si>
    <t>5141 Portage Ave</t>
  </si>
  <si>
    <t>Headingley Travel Centre</t>
  </si>
  <si>
    <t>Headingley</t>
  </si>
  <si>
    <t>204-837-2085</t>
  </si>
  <si>
    <t>R4H 1E1</t>
  </si>
  <si>
    <t>1991 Brookside Blvd</t>
  </si>
  <si>
    <t>Winnipeg Brookside</t>
  </si>
  <si>
    <t>204-233-0848</t>
  </si>
  <si>
    <t>R2J 3J9</t>
  </si>
  <si>
    <t>25 Lowson Cres</t>
  </si>
  <si>
    <t>Winnipeg Kenaston</t>
  </si>
  <si>
    <t>R3P 0T3</t>
  </si>
  <si>
    <t>922 Dugald Rd</t>
  </si>
  <si>
    <t>Winnipeg Bulk Plant</t>
  </si>
  <si>
    <t>1815 Middleton Ave</t>
  </si>
  <si>
    <t>Brandon Middleton Ave</t>
  </si>
  <si>
    <t>204-725-0246</t>
  </si>
  <si>
    <t>R7C 1A7</t>
  </si>
  <si>
    <t>Hwy 1 PR-506</t>
  </si>
  <si>
    <t>Prawda Travel Centre</t>
  </si>
  <si>
    <t>Prawda</t>
  </si>
  <si>
    <t>204-426-2134</t>
  </si>
  <si>
    <t>R0X 0X0</t>
  </si>
  <si>
    <t>Hwy 75 &amp; Stampede Dr</t>
  </si>
  <si>
    <t>Morris</t>
  </si>
  <si>
    <t>204-746-8999</t>
  </si>
  <si>
    <t>R0G 1K0</t>
  </si>
  <si>
    <t>40 Boundary Commission Trail</t>
  </si>
  <si>
    <t>Oak Bluff Travel Centre</t>
  </si>
  <si>
    <t>Oak Bluff</t>
  </si>
  <si>
    <t>204-832-5522</t>
  </si>
  <si>
    <t>R2H 0S0</t>
  </si>
  <si>
    <t>1755 Prince of Wales Dr</t>
  </si>
  <si>
    <t>Regina Travel Centre</t>
  </si>
  <si>
    <t>Regina</t>
  </si>
  <si>
    <t>306-789-3477</t>
  </si>
  <si>
    <t>S4Z 1A5</t>
  </si>
  <si>
    <t>Hwy 16 &amp; Marquis Dr</t>
  </si>
  <si>
    <t>Saskatoon Travel Centre</t>
  </si>
  <si>
    <t>Saskatoon</t>
  </si>
  <si>
    <t>306-653-2744</t>
  </si>
  <si>
    <t>S7R 1B6</t>
  </si>
  <si>
    <t>1510 S Service Rd W</t>
  </si>
  <si>
    <t>Swift Current East Travel Centre</t>
  </si>
  <si>
    <t>Swift Current</t>
  </si>
  <si>
    <t>306-773-6444</t>
  </si>
  <si>
    <t>S9H 3T1</t>
  </si>
  <si>
    <t>HWY 11 &amp; Enterprise Lane</t>
  </si>
  <si>
    <t>Davidson</t>
  </si>
  <si>
    <t>306-567-3776</t>
  </si>
  <si>
    <t>S0G 1A0</t>
  </si>
  <si>
    <t>Hwy #11 South at Grasswood Road</t>
  </si>
  <si>
    <t>Saskatoon Grasswood Travel Centre</t>
  </si>
  <si>
    <t>306-373-1888</t>
  </si>
  <si>
    <t>S7K 8B3</t>
  </si>
  <si>
    <t>2615 N Service Road West</t>
  </si>
  <si>
    <t>Swift Current West Travel Centre</t>
  </si>
  <si>
    <t>306-773-2063</t>
  </si>
  <si>
    <t>S9H 5L4</t>
  </si>
  <si>
    <t>#2 Commercial Crescent</t>
  </si>
  <si>
    <t>Meadow Lake</t>
  </si>
  <si>
    <t>306-236-5101</t>
  </si>
  <si>
    <t>S9X 1L9</t>
  </si>
  <si>
    <t>210 Mcdonald St N</t>
  </si>
  <si>
    <t>Regina Industrial</t>
  </si>
  <si>
    <t>306-721-6880</t>
  </si>
  <si>
    <t>S4N 5W3</t>
  </si>
  <si>
    <t xml:space="preserve">2010 Sparrow Drive </t>
  </si>
  <si>
    <t>Esso Nisku</t>
  </si>
  <si>
    <t>Nisku</t>
  </si>
  <si>
    <t>780-955-3906</t>
  </si>
  <si>
    <t>T9E 8A2</t>
  </si>
  <si>
    <t>10-1-65-4 W4M</t>
  </si>
  <si>
    <t>Cold Lake Esso CL</t>
  </si>
  <si>
    <t>Cold Lake</t>
  </si>
  <si>
    <t>780-594-3055</t>
  </si>
  <si>
    <t xml:space="preserve"> T9M 0L6</t>
  </si>
  <si>
    <t>26304 Township Rd 531A</t>
  </si>
  <si>
    <t>Acheson Travel Centre</t>
  </si>
  <si>
    <t>Acheson</t>
  </si>
  <si>
    <t>780-960-6649</t>
  </si>
  <si>
    <t>T7X 5A3</t>
  </si>
  <si>
    <t>234090 Wrangler Rd</t>
  </si>
  <si>
    <t>Calgary Wrangler Road</t>
  </si>
  <si>
    <t>Calgary</t>
  </si>
  <si>
    <t xml:space="preserve"> 403-531-5700</t>
  </si>
  <si>
    <t>T2P 2G6</t>
  </si>
  <si>
    <t>2504 7 Ave NE</t>
  </si>
  <si>
    <t>Calgary Meridian</t>
  </si>
  <si>
    <t>403-272-4745</t>
  </si>
  <si>
    <t>T2A 2L7</t>
  </si>
  <si>
    <t>2525 32 Ave NE</t>
  </si>
  <si>
    <t>Calgary Travel Centre</t>
  </si>
  <si>
    <t> 403-291-1233</t>
  </si>
  <si>
    <t>T1Y 6B7</t>
  </si>
  <si>
    <t>5225 106 Ave SE</t>
  </si>
  <si>
    <t>Calgary Eastlake Industrial</t>
  </si>
  <si>
    <t> 403-236-5225</t>
  </si>
  <si>
    <t>T2C 5E9</t>
  </si>
  <si>
    <t>6811 52 St SE</t>
  </si>
  <si>
    <t>Calgary 52 Street</t>
  </si>
  <si>
    <t>403-531-5700</t>
  </si>
  <si>
    <t>T2C 4J5</t>
  </si>
  <si>
    <t>5201 62 St</t>
  </si>
  <si>
    <t>Drayton Valley</t>
  </si>
  <si>
    <t>780-413-1826</t>
  </si>
  <si>
    <t>T7A 1S3</t>
  </si>
  <si>
    <t>16002 114 Ave</t>
  </si>
  <si>
    <t>Edmonton West Industrial</t>
  </si>
  <si>
    <t>Edmonton</t>
  </si>
  <si>
    <t>780-405-4785</t>
  </si>
  <si>
    <t>T5M 2Z5</t>
  </si>
  <si>
    <t>5004 50th Ave</t>
  </si>
  <si>
    <t>Grassland</t>
  </si>
  <si>
    <t>780-525-3960</t>
  </si>
  <si>
    <t>T0A 1V1</t>
  </si>
  <si>
    <t>511 Gregg Ave</t>
  </si>
  <si>
    <t>Hinton Gregg Ave Travel Centre</t>
  </si>
  <si>
    <t>Hinton</t>
  </si>
  <si>
    <t>780-865-2881</t>
  </si>
  <si>
    <t>T7V 1N1</t>
  </si>
  <si>
    <t>3951 2 Ave N</t>
  </si>
  <si>
    <t>Lethbridge</t>
  </si>
  <si>
    <t>T1H 0C8</t>
  </si>
  <si>
    <t>5310 52 St</t>
  </si>
  <si>
    <t>Lloydminster Bulk Plant</t>
  </si>
  <si>
    <t>Lloydminster</t>
  </si>
  <si>
    <t xml:space="preserve">  780-875-2266</t>
  </si>
  <si>
    <t>T9V 0R7</t>
  </si>
  <si>
    <t>5721 44 St</t>
  </si>
  <si>
    <t>Lloydminster Travel Centre</t>
  </si>
  <si>
    <t>780-872-7089</t>
  </si>
  <si>
    <t>T9V 0B3</t>
  </si>
  <si>
    <t>561 15 St SW</t>
  </si>
  <si>
    <t>Medicine Hat</t>
  </si>
  <si>
    <t>403-527-5561</t>
  </si>
  <si>
    <t>T1A 4W2</t>
  </si>
  <si>
    <t>8120 Edgar Industrial Dr</t>
  </si>
  <si>
    <t>Red Deer Bulk Plant</t>
  </si>
  <si>
    <t>Red Deer</t>
  </si>
  <si>
    <t>403-347-4062</t>
  </si>
  <si>
    <t>T4P 3R2</t>
  </si>
  <si>
    <t>436 Ridge Rd</t>
  </si>
  <si>
    <t>Strathmore Travel Centre</t>
  </si>
  <si>
    <t>Strathmore</t>
  </si>
  <si>
    <t>403-934-3561</t>
  </si>
  <si>
    <t>T1P 1B5</t>
  </si>
  <si>
    <t>4403 52 St</t>
  </si>
  <si>
    <t>Vermilion</t>
  </si>
  <si>
    <t>780-875-2266</t>
  </si>
  <si>
    <t>T9X 1J8</t>
  </si>
  <si>
    <t>8132 Edgar Industrial Close</t>
  </si>
  <si>
    <t>403-333-4128</t>
  </si>
  <si>
    <t>T4P 3R4</t>
  </si>
  <si>
    <t>160 MacKay Crescent</t>
  </si>
  <si>
    <t>Fort McMurray</t>
  </si>
  <si>
    <t>780-743-2381</t>
  </si>
  <si>
    <t>T9H 4W8</t>
  </si>
  <si>
    <t>RR 194A &amp; TWP Rd 683</t>
  </si>
  <si>
    <t>Boyle</t>
  </si>
  <si>
    <t>780-689-3931</t>
  </si>
  <si>
    <t>T0A 0M0</t>
  </si>
  <si>
    <t>10302 101 Ave</t>
  </si>
  <si>
    <t>Lac La Biche</t>
  </si>
  <si>
    <t> 780-623-4135</t>
  </si>
  <si>
    <t>T0A 2C0</t>
  </si>
  <si>
    <t>1501 15th Avenue SE</t>
  </si>
  <si>
    <t>Slave Lake</t>
  </si>
  <si>
    <t>780-805-5215</t>
  </si>
  <si>
    <t>T0G 2A3</t>
  </si>
  <si>
    <t>194057A Twp Rd 683</t>
  </si>
  <si>
    <t>Spruce Valley (Prosvita)</t>
  </si>
  <si>
    <t>Spruce Valley</t>
  </si>
  <si>
    <t>780-525-3931</t>
  </si>
  <si>
    <t>T0A 1V0</t>
  </si>
  <si>
    <t>3515 76 Ave</t>
  </si>
  <si>
    <t>Edmonton Bulk Plant</t>
  </si>
  <si>
    <t>T6B 2S8</t>
  </si>
  <si>
    <t>4923 43 St</t>
  </si>
  <si>
    <t>Rycroft</t>
  </si>
  <si>
    <t>780-765-2968</t>
  </si>
  <si>
    <t>T0H 3A0</t>
  </si>
  <si>
    <t>7201 99 St</t>
  </si>
  <si>
    <t>Clairmont Travel Centre</t>
  </si>
  <si>
    <t>Clairmont</t>
  </si>
  <si>
    <t xml:space="preserve"> 780-814-7174</t>
  </si>
  <si>
    <t>T0H 0W0</t>
  </si>
  <si>
    <t>Alberta 36 &amp; AB-14</t>
  </si>
  <si>
    <t>Viking</t>
  </si>
  <si>
    <t>780-366-3200</t>
  </si>
  <si>
    <t>T0B 4N0</t>
  </si>
  <si>
    <t xml:space="preserve">11760 167 St NW               </t>
  </si>
  <si>
    <t>Edmonton West Travel Centre</t>
  </si>
  <si>
    <t>780-444-8800</t>
  </si>
  <si>
    <t>T5M 3Z2</t>
  </si>
  <si>
    <t>6508 54 AVENUE</t>
  </si>
  <si>
    <t>6508 54 Ave, Bonnyville</t>
  </si>
  <si>
    <t>Bonnyville</t>
  </si>
  <si>
    <t>780-212-0052</t>
  </si>
  <si>
    <t>T9N 2G6</t>
  </si>
  <si>
    <t>Jct Hwy 43 &amp; 32</t>
  </si>
  <si>
    <t>Whitecourt</t>
  </si>
  <si>
    <t>780-706-7493</t>
  </si>
  <si>
    <t>T7S 1N3</t>
  </si>
  <si>
    <t>Hwy 16</t>
  </si>
  <si>
    <t>Edson</t>
  </si>
  <si>
    <t xml:space="preserve"> 780-712-4788</t>
  </si>
  <si>
    <t>T7E 1V3</t>
  </si>
  <si>
    <t>25 Mobil Ave</t>
  </si>
  <si>
    <t>Rainbow Lake</t>
  </si>
  <si>
    <t>780-956-3444</t>
  </si>
  <si>
    <t>T0H 2Y0</t>
  </si>
  <si>
    <t>100 Nakoda Way</t>
  </si>
  <si>
    <t>Kananaskis Travel Centre</t>
  </si>
  <si>
    <t>Kananaskis</t>
  </si>
  <si>
    <t>403 881 2469</t>
  </si>
  <si>
    <t>T0L 1N0</t>
  </si>
  <si>
    <t>602 12 Street</t>
  </si>
  <si>
    <t>Bassano Travel Centre</t>
  </si>
  <si>
    <t>Bassano</t>
  </si>
  <si>
    <t xml:space="preserve"> 403-641-3916</t>
  </si>
  <si>
    <t>T0J 0B0</t>
  </si>
  <si>
    <t>438 Smith Street</t>
  </si>
  <si>
    <t>Hinton Smith St Travel Centre</t>
  </si>
  <si>
    <t>780-817-3776</t>
  </si>
  <si>
    <t>T7V 2A1</t>
  </si>
  <si>
    <t>28 Strathmoor Dr</t>
  </si>
  <si>
    <t>Sherwood Park</t>
  </si>
  <si>
    <t>780 945-9559</t>
  </si>
  <si>
    <t>T8H 2B6</t>
  </si>
  <si>
    <t>Loon River Industrial Park, Hwy 88, Lot 12</t>
  </si>
  <si>
    <t>Red Earth</t>
  </si>
  <si>
    <t>780-649-2865</t>
  </si>
  <si>
    <t>T0G 1X0</t>
  </si>
  <si>
    <t>48223 338th Avenue East</t>
  </si>
  <si>
    <t>Okotoks</t>
  </si>
  <si>
    <t>403-279-4451</t>
  </si>
  <si>
    <t>T1S 1B2</t>
  </si>
  <si>
    <t>201 8020 Sparrow Dr</t>
  </si>
  <si>
    <t>Leduc</t>
  </si>
  <si>
    <t>780-986-7867</t>
  </si>
  <si>
    <t>T9E 7G3</t>
  </si>
  <si>
    <t>Alberta 43</t>
  </si>
  <si>
    <t>Hythe</t>
  </si>
  <si>
    <t>780-356-3970</t>
  </si>
  <si>
    <t>T0H 2C0</t>
  </si>
  <si>
    <t>6 Durum Dr</t>
  </si>
  <si>
    <t>Wheatland County (Origin Industrial Park)</t>
  </si>
  <si>
    <t>Wheatland County</t>
  </si>
  <si>
    <t>587-871-0247</t>
  </si>
  <si>
    <t>T1P 0R7</t>
  </si>
  <si>
    <t>HWY 1 West 200 - 1st Avenue</t>
  </si>
  <si>
    <t>Esso Deadman's Flats</t>
  </si>
  <si>
    <t>Deadman's Flats</t>
  </si>
  <si>
    <t>403 678 4333</t>
  </si>
  <si>
    <t>T1W 2W4</t>
  </si>
  <si>
    <t>778 Hwy 5</t>
  </si>
  <si>
    <t>Blue River Travel Centre</t>
  </si>
  <si>
    <t>Blue River</t>
  </si>
  <si>
    <t>250-673-8221</t>
  </si>
  <si>
    <t>V0E 1J0</t>
  </si>
  <si>
    <t>959 S Trans-Canada Hwy</t>
  </si>
  <si>
    <t>Cache Creek</t>
  </si>
  <si>
    <t>250-457-6643</t>
  </si>
  <si>
    <t>V0K 1H0</t>
  </si>
  <si>
    <t>7620a Vedder Rd</t>
  </si>
  <si>
    <t>Chilliwack Travel Centre</t>
  </si>
  <si>
    <t>Chilliwack</t>
  </si>
  <si>
    <t>604-858-5113</t>
  </si>
  <si>
    <t>V2R 4E8</t>
  </si>
  <si>
    <t>Mile 293 Alaska Hwy</t>
  </si>
  <si>
    <t>Fort Nelson Bulk Plant</t>
  </si>
  <si>
    <t>Fort Nelson</t>
  </si>
  <si>
    <t>250-774-7340</t>
  </si>
  <si>
    <t>V0C 1R0</t>
  </si>
  <si>
    <t>9516 78 St</t>
  </si>
  <si>
    <t>Fort St John Bulk Plant</t>
  </si>
  <si>
    <t>Fort St John</t>
  </si>
  <si>
    <t>250-787-0791</t>
  </si>
  <si>
    <t>V1J 4J9</t>
  </si>
  <si>
    <t>9516 Sikanni Rd</t>
  </si>
  <si>
    <t>Fort St John Sikanni Rd</t>
  </si>
  <si>
    <t>250-785-3466</t>
  </si>
  <si>
    <t>V1G 6X3</t>
  </si>
  <si>
    <t>1050 Trans-Canada Hwy</t>
  </si>
  <si>
    <t>Golden Travel Centre</t>
  </si>
  <si>
    <t>Golden</t>
  </si>
  <si>
    <t>587-889-0188</t>
  </si>
  <si>
    <t>V0A 1H1</t>
  </si>
  <si>
    <t>61850 Flood Hope Rd</t>
  </si>
  <si>
    <t>Hope Flood Hope Rd</t>
  </si>
  <si>
    <t>Hope</t>
  </si>
  <si>
    <t>604-551-6717</t>
  </si>
  <si>
    <t>V0X 1L0</t>
  </si>
  <si>
    <t>401 Paul Lake Rd</t>
  </si>
  <si>
    <t>Kamloops Paul Lake Rd Travel Centre</t>
  </si>
  <si>
    <t>Kamloops</t>
  </si>
  <si>
    <t>250-372-0451</t>
  </si>
  <si>
    <t>V2H 1J8</t>
  </si>
  <si>
    <t>1006 N Frontage Rd</t>
  </si>
  <si>
    <t>McBride</t>
  </si>
  <si>
    <t>250-569-2441</t>
  </si>
  <si>
    <t>V0J 2E0</t>
  </si>
  <si>
    <t>1148 Pacific St</t>
  </si>
  <si>
    <t>Prince George Travel Center</t>
  </si>
  <si>
    <t>Prince George</t>
  </si>
  <si>
    <t>250-563-5521</t>
  </si>
  <si>
    <t>V2N 5S3</t>
  </si>
  <si>
    <t>1340 Trans-Canada Hwy</t>
  </si>
  <si>
    <t>Sicamous Travel Centre</t>
  </si>
  <si>
    <t>Sicamous</t>
  </si>
  <si>
    <t>250-836-4675</t>
  </si>
  <si>
    <t>V0E 2V0</t>
  </si>
  <si>
    <t>3097 BC-16 Hwy E</t>
  </si>
  <si>
    <t>Terrace</t>
  </si>
  <si>
    <t xml:space="preserve">Terrace </t>
  </si>
  <si>
    <t>250-635-3717</t>
  </si>
  <si>
    <t>V8G 4G4</t>
  </si>
  <si>
    <t>3999 Airport Rd</t>
  </si>
  <si>
    <t>Merritt Airport Rd Travel Centre</t>
  </si>
  <si>
    <t>Merritt</t>
  </si>
  <si>
    <t>250-884-3233</t>
  </si>
  <si>
    <t>V1K 1R2</t>
  </si>
  <si>
    <t>Dawson Creek</t>
  </si>
  <si>
    <t>250-782-5801</t>
  </si>
  <si>
    <t>V1G 4E6</t>
  </si>
  <si>
    <t>1085 Great Street</t>
  </si>
  <si>
    <t>Prince George Great Street</t>
  </si>
  <si>
    <t>250-563-1725</t>
  </si>
  <si>
    <t>V2N 2K8</t>
  </si>
  <si>
    <t>645 Mackenzie Ave N</t>
  </si>
  <si>
    <t>Williams Lake</t>
  </si>
  <si>
    <t>250-392-2979</t>
  </si>
  <si>
    <t>V2G 1N9</t>
  </si>
  <si>
    <t>1651 Maple Street</t>
  </si>
  <si>
    <t>Campbell River</t>
  </si>
  <si>
    <t>866-973-3639</t>
  </si>
  <si>
    <t>V9W 3G3</t>
  </si>
  <si>
    <t>2650 Cliffe Ave</t>
  </si>
  <si>
    <t>Courtenay</t>
  </si>
  <si>
    <t>V9N 2L6</t>
  </si>
  <si>
    <t>760 Jackson Rd</t>
  </si>
  <si>
    <t>Nanaimo</t>
  </si>
  <si>
    <t>V9X 1J2</t>
  </si>
  <si>
    <t>975 Henry Eng Place</t>
  </si>
  <si>
    <t>Victoria</t>
  </si>
  <si>
    <t>V9B 6B2</t>
  </si>
  <si>
    <t>30650 South Fraser Way</t>
  </si>
  <si>
    <t>Abbotsford</t>
  </si>
  <si>
    <t>604-556-0038</t>
  </si>
  <si>
    <t>V3S 6C4</t>
  </si>
  <si>
    <t>17979 55 Ave, Surrey</t>
  </si>
  <si>
    <t>Cloverdale</t>
  </si>
  <si>
    <t>604-574-7404</t>
  </si>
  <si>
    <t>11807 Tannery Rd</t>
  </si>
  <si>
    <t>Surrey</t>
  </si>
  <si>
    <t>V3V 3W8</t>
  </si>
  <si>
    <t>5303 48 Ave</t>
  </si>
  <si>
    <t>Fort Nelson 48 Ave</t>
  </si>
  <si>
    <t>19700 Klassen Rd</t>
  </si>
  <si>
    <t>Silver Creek Travel Centre</t>
  </si>
  <si>
    <t>236-355-1313</t>
  </si>
  <si>
    <t>V0X 1L2</t>
  </si>
  <si>
    <t>548 Hwy 93/95 &amp; Cooper Rd</t>
  </si>
  <si>
    <t>Invermere</t>
  </si>
  <si>
    <t>250-688-0188</t>
  </si>
  <si>
    <t>V0A 1K2</t>
  </si>
  <si>
    <t>8087 Hart Hwy</t>
  </si>
  <si>
    <t>Prince George Hart Hwy Travel Centre</t>
  </si>
  <si>
    <t>250-962-2742</t>
  </si>
  <si>
    <t>V2K 3B8</t>
  </si>
  <si>
    <t>778 Foreman Rd</t>
  </si>
  <si>
    <t>Prince George Foreman Road</t>
  </si>
  <si>
    <t>250-963-0036</t>
  </si>
  <si>
    <t>V2K 5C5</t>
  </si>
  <si>
    <t>2180 Noranda Rd</t>
  </si>
  <si>
    <t>Prince George Noranda Rd</t>
  </si>
  <si>
    <t>250-563-5823</t>
  </si>
  <si>
    <t>V2L 4S8</t>
  </si>
  <si>
    <t>Featured Items_1</t>
  </si>
  <si>
    <t>Featured Items_2</t>
  </si>
  <si>
    <t>Featured Items_3</t>
  </si>
  <si>
    <t>Featured Items_4</t>
  </si>
  <si>
    <t>Featured Items_5</t>
  </si>
  <si>
    <t>Featured Items_6</t>
  </si>
  <si>
    <t>Featured Items_7</t>
  </si>
  <si>
    <t>Featured Items_8</t>
  </si>
  <si>
    <t>Featured Items_9</t>
  </si>
  <si>
    <t>Featured Items_10</t>
  </si>
  <si>
    <t>Featured Items_11</t>
  </si>
  <si>
    <t>Featured Items_12</t>
  </si>
  <si>
    <t>Featured Items_13</t>
  </si>
  <si>
    <t>Featured Items_14</t>
  </si>
  <si>
    <t>Featured Items_15</t>
  </si>
  <si>
    <t>Location ID|Location Name|Display Name|GeoCoordinates|Address Line 1|Address Line 2|City|State/Province|Postal Code|Telephone|Country|Weekday Operation|Hours of Operation|Hours of Operation24|Time Zone|Store Amenities|Featured Items|Distributor Icon</t>
  </si>
  <si>
    <t>#ContentLanguage:en-ca|CountryName:Canada|SchemaVersion:1|ForceImport:yes</t>
  </si>
  <si>
    <t>502 Park Ave</t>
  </si>
  <si>
    <t>Moosomin Esso Cardlock</t>
  </si>
  <si>
    <t xml:space="preserve">Moosomin  </t>
  </si>
  <si>
    <t>306-501-5832</t>
  </si>
  <si>
    <t>S0G 3N0</t>
  </si>
  <si>
    <t>3, route 138</t>
  </si>
  <si>
    <t>Esso Portneuf-Sur-Mer</t>
  </si>
  <si>
    <t>Portneuf-Sur-Mer</t>
  </si>
  <si>
    <t>418-587-8941</t>
  </si>
  <si>
    <t>G0T 1P0</t>
  </si>
  <si>
    <t>1140 Finch Ave W</t>
  </si>
  <si>
    <t>Esso Toronto Finch</t>
  </si>
  <si>
    <t>Toronto</t>
  </si>
  <si>
    <t>M3J 2E2</t>
  </si>
  <si>
    <t>9212-108 Street</t>
  </si>
  <si>
    <t>Esso Grande Prairie</t>
  </si>
  <si>
    <t>Grande Prairie</t>
  </si>
  <si>
    <t>587-983-9028</t>
  </si>
  <si>
    <t>T8V 4C9</t>
  </si>
  <si>
    <t>Closed</t>
  </si>
  <si>
    <t>06 ON</t>
  </si>
  <si>
    <t>08 SK</t>
  </si>
  <si>
    <t>05 QC</t>
  </si>
  <si>
    <t>09 AB</t>
  </si>
  <si>
    <t>07 MB</t>
  </si>
  <si>
    <t>10 BC</t>
  </si>
  <si>
    <t>02 NS</t>
  </si>
  <si>
    <t>246 Kelley Road</t>
  </si>
  <si>
    <t>Esso Hinton</t>
  </si>
  <si>
    <t>(780) 212-0052</t>
  </si>
  <si>
    <t>T7V 1H2</t>
  </si>
  <si>
    <t>53.40563</t>
  </si>
  <si>
    <t>-117.58274</t>
  </si>
  <si>
    <t>yes</t>
  </si>
  <si>
    <t xml:space="preserve"> Closed</t>
  </si>
  <si>
    <t>87 MEARNS COURT</t>
  </si>
  <si>
    <t>BOWMANVILLE</t>
  </si>
  <si>
    <t>L1C-4N4</t>
  </si>
  <si>
    <t>Esso  Bowamanville</t>
  </si>
  <si>
    <t>ON</t>
  </si>
  <si>
    <t xml:space="preserve">416-521-9533 </t>
  </si>
  <si>
    <t>2691 Darcy’s Rd</t>
  </si>
  <si>
    <t>519-542-2665</t>
  </si>
  <si>
    <t>519-351-5808</t>
  </si>
  <si>
    <t>613-966-7017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</si>
</sst>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_-* #,##0.00_-;\-* #,##0.00_-;_-* &quot;-&quot;??_-;_-@_-"/>
    <numFmt numFmtId="165" formatCode="###,000"/>
    <numFmt numFmtId="166" formatCode="0.00000000"/>
    <numFmt numFmtId="167" formatCode="0.000000"/>
  </numFmts>
  <fonts count="2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color indexed="8"/>
      <name val="MS Sans Serif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0"/>
      <color theme="1"/>
      <name val="EMprint"/>
      <family val="2"/>
    </font>
    <font>
      <sz val="10"/>
      <color rgb="FF000000"/>
      <name val="EMprint"/>
      <family val="2"/>
    </font>
    <font>
      <b/>
      <sz val="10"/>
      <color theme="1"/>
      <name val="EMprint"/>
      <family val="2"/>
    </font>
    <font>
      <sz val="10"/>
      <color rgb="FF00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3" tint="0.749992370372631"/>
        <bgColor rgb="FF6495ED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69">
    <xf numFmtId="0" fontId="0" fillId="0" borderId="0"/>
    <xf numFmtId="0" fontId="5" fillId="0" borderId="0"/>
    <xf numFmtId="0" fontId="11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2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12" fillId="0" borderId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12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0" fontId="9" fillId="0" borderId="0"/>
    <xf numFmtId="0" fontId="15" fillId="0" borderId="0"/>
    <xf numFmtId="0" fontId="9" fillId="0" borderId="0"/>
    <xf numFmtId="0" fontId="12" fillId="0" borderId="0"/>
    <xf numFmtId="0" fontId="12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164" fontId="12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16" fillId="9" borderId="10" applyNumberFormat="0" applyAlignment="0" applyProtection="0">
      <alignment horizontal="left" vertical="center" indent="1"/>
    </xf>
    <xf numFmtId="165" fontId="17" fillId="10" borderId="10" applyNumberFormat="0" applyAlignment="0" applyProtection="0">
      <alignment horizontal="left" vertical="center" indent="1"/>
    </xf>
    <xf numFmtId="165" fontId="17" fillId="0" borderId="11" applyNumberFormat="0" applyProtection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8" borderId="8" applyNumberFormat="0" applyFont="0" applyAlignment="0" applyProtection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</cellStyleXfs>
  <cellXfs count="66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wrapText="1"/>
    </xf>
    <xf numFmtId="0" fontId="2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0" fillId="0" borderId="3" xfId="0" applyBorder="1"/>
    <xf numFmtId="0" fontId="1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6" borderId="1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19" fillId="0" borderId="9" xfId="24" applyFont="1" applyBorder="1" applyAlignment="1">
      <alignment horizontal="center" vertical="center"/>
    </xf>
    <xf numFmtId="166" fontId="19" fillId="0" borderId="9" xfId="24" applyNumberFormat="1" applyFont="1" applyBorder="1" applyAlignment="1">
      <alignment horizontal="center" vertical="center"/>
    </xf>
    <xf numFmtId="0" fontId="18" fillId="11" borderId="12" xfId="2" applyFont="1" applyFill="1" applyBorder="1" applyAlignment="1">
      <alignment vertical="center"/>
    </xf>
    <xf numFmtId="0" fontId="18" fillId="11" borderId="12" xfId="2" applyFont="1" applyFill="1" applyBorder="1" applyAlignment="1">
      <alignment horizontal="left" vertical="center" readingOrder="1"/>
    </xf>
    <xf numFmtId="0" fontId="18" fillId="11" borderId="12" xfId="2" applyFont="1" applyFill="1" applyBorder="1" applyAlignment="1">
      <alignment horizontal="center" vertical="center" readingOrder="1"/>
    </xf>
    <xf numFmtId="0" fontId="18" fillId="12" borderId="12" xfId="24" applyFont="1" applyFill="1" applyBorder="1" applyAlignment="1">
      <alignment horizontal="center" vertical="center" readingOrder="1"/>
    </xf>
    <xf numFmtId="0" fontId="18" fillId="13" borderId="12" xfId="24" applyFont="1" applyFill="1" applyBorder="1" applyAlignment="1">
      <alignment horizontal="center" vertical="center" readingOrder="1"/>
    </xf>
    <xf numFmtId="0" fontId="18" fillId="13" borderId="12" xfId="24" applyFont="1" applyFill="1" applyBorder="1" applyAlignment="1">
      <alignment horizontal="center" vertical="center" wrapText="1" readingOrder="1"/>
    </xf>
    <xf numFmtId="166" fontId="4" fillId="0" borderId="1" xfId="0" applyNumberFormat="1" applyFont="1" applyBorder="1" applyAlignment="1">
      <alignment horizontal="left"/>
    </xf>
    <xf numFmtId="166" fontId="4" fillId="0" borderId="1" xfId="0" applyNumberFormat="1" applyFont="1" applyBorder="1"/>
    <xf numFmtId="0" fontId="10" fillId="14" borderId="0" xfId="0" applyFont="1" applyFill="1"/>
    <xf numFmtId="0" fontId="20" fillId="14" borderId="0" xfId="0" applyFont="1" applyFill="1"/>
    <xf numFmtId="0" fontId="20" fillId="14" borderId="0" xfId="0" applyFont="1" applyFill="1" applyAlignment="1">
      <alignment vertical="center"/>
    </xf>
    <xf numFmtId="0" fontId="4" fillId="15" borderId="0" xfId="0" applyFont="1" applyFill="1"/>
    <xf numFmtId="0" fontId="7" fillId="15" borderId="0" xfId="0" applyFont="1" applyFill="1"/>
    <xf numFmtId="0" fontId="7" fillId="15" borderId="0" xfId="0" applyFont="1" applyFill="1" applyAlignment="1">
      <alignment vertical="center"/>
    </xf>
    <xf numFmtId="0" fontId="10" fillId="16" borderId="0" xfId="0" applyFont="1" applyFill="1"/>
    <xf numFmtId="0" fontId="20" fillId="16" borderId="0" xfId="0" applyFont="1" applyFill="1"/>
    <xf numFmtId="0" fontId="7" fillId="16" borderId="0" xfId="0" applyFont="1" applyFill="1" applyAlignment="1">
      <alignment vertical="center"/>
    </xf>
    <xf numFmtId="0" fontId="18" fillId="12" borderId="12" xfId="24" applyFont="1" applyFill="1" applyBorder="1" applyAlignment="1">
      <alignment horizontal="center" readingOrder="1"/>
    </xf>
    <xf numFmtId="166" fontId="4" fillId="0" borderId="1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left"/>
    </xf>
    <xf numFmtId="0" fontId="21" fillId="0" borderId="1" xfId="167" applyFont="1" applyBorder="1" applyAlignment="1">
      <alignment horizontal="center" vertical="center"/>
    </xf>
    <xf numFmtId="166" fontId="21" fillId="0" borderId="1" xfId="167" applyNumberFormat="1" applyFont="1" applyBorder="1" applyAlignment="1">
      <alignment horizontal="center" vertical="center"/>
    </xf>
    <xf numFmtId="0" fontId="23" fillId="0" borderId="1" xfId="167" applyFont="1" applyBorder="1" applyAlignment="1">
      <alignment horizontal="center" vertical="center"/>
    </xf>
    <xf numFmtId="0" fontId="19" fillId="0" borderId="9" xfId="24" applyFont="1" applyBorder="1" applyAlignment="1">
      <alignment horizontal="left" vertical="center"/>
    </xf>
    <xf numFmtId="0" fontId="24" fillId="0" borderId="9" xfId="2" applyFont="1" applyBorder="1" applyAlignment="1">
      <alignment horizontal="left" vertical="center" readingOrder="1"/>
    </xf>
    <xf numFmtId="0" fontId="24" fillId="0" borderId="9" xfId="2" applyFont="1" applyBorder="1" applyAlignment="1">
      <alignment horizontal="center" vertical="center" readingOrder="1"/>
    </xf>
    <xf numFmtId="0" fontId="24" fillId="0" borderId="9" xfId="2" applyFont="1" applyBorder="1" applyAlignment="1">
      <alignment horizontal="center" readingOrder="1"/>
    </xf>
    <xf numFmtId="0" fontId="19" fillId="0" borderId="13" xfId="24" applyFont="1" applyBorder="1" applyAlignment="1">
      <alignment horizontal="left" vertical="center"/>
    </xf>
    <xf numFmtId="0" fontId="24" fillId="0" borderId="13" xfId="2" applyFont="1" applyBorder="1" applyAlignment="1">
      <alignment horizontal="left" vertical="center" readingOrder="1"/>
    </xf>
    <xf numFmtId="0" fontId="24" fillId="0" borderId="13" xfId="2" applyFont="1" applyBorder="1" applyAlignment="1">
      <alignment horizontal="center" vertical="center" readingOrder="1"/>
    </xf>
    <xf numFmtId="0" fontId="24" fillId="0" borderId="13" xfId="2" applyFont="1" applyBorder="1" applyAlignment="1">
      <alignment horizontal="center" readingOrder="1"/>
    </xf>
    <xf numFmtId="0" fontId="19" fillId="0" borderId="13" xfId="24" applyFont="1" applyBorder="1" applyAlignment="1">
      <alignment horizontal="center" vertical="center"/>
    </xf>
    <xf numFmtId="166" fontId="19" fillId="0" borderId="13" xfId="24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readingOrder="1"/>
    </xf>
    <xf numFmtId="0" fontId="22" fillId="0" borderId="1" xfId="0" applyFont="1" applyBorder="1" applyAlignment="1">
      <alignment horizontal="left" vertical="center" readingOrder="1"/>
    </xf>
    <xf numFmtId="167" fontId="21" fillId="0" borderId="1" xfId="167" applyNumberFormat="1" applyFont="1" applyBorder="1" applyAlignment="1">
      <alignment horizontal="center" vertical="center"/>
    </xf>
  </cellXfs>
  <cellStyles count="169">
    <cellStyle name="Comma 2" xfId="51" xr:uid="{70C3C9DF-DDC3-4590-B519-3D7AE940121B}"/>
    <cellStyle name="Comma 3" xfId="55" xr:uid="{3847A9B6-F4EC-4DB2-8D2C-8B1E3A73F295}"/>
    <cellStyle name="Comma 3 2" xfId="92" xr:uid="{BAEF79CC-4F4D-47F2-86EC-A2A62A94A114}"/>
    <cellStyle name="Comma 3 2 2" xfId="162" xr:uid="{45D640C3-C37B-4250-A625-088109C67677}"/>
    <cellStyle name="Comma 3 3" xfId="128" xr:uid="{37A1A126-13FE-45AB-969C-7A6665CC3718}"/>
    <cellStyle name="Comma 4" xfId="30" xr:uid="{366CEEFA-2AF1-41DA-AC58-1A8BCAEF5236}"/>
    <cellStyle name="Hyperlink 2" xfId="26" xr:uid="{67B82311-EF22-4435-942C-979A2D6BE04C}"/>
    <cellStyle name="Hyperlink 3" xfId="29" xr:uid="{98221359-54A0-458C-A900-B58A688F1931}"/>
    <cellStyle name="Normal" xfId="0" builtinId="0"/>
    <cellStyle name="Normal 10" xfId="31" xr:uid="{CFFB0224-D102-4D7E-B96C-2823B944AA6E}"/>
    <cellStyle name="Normal 10 2" xfId="52" xr:uid="{2A2A1826-E1F8-4F7F-A65B-6DAD767EF57C}"/>
    <cellStyle name="Normal 10 2 2" xfId="89" xr:uid="{B9B10B84-B52E-4A3B-AECB-82718231B73A}"/>
    <cellStyle name="Normal 10 2 2 2" xfId="159" xr:uid="{5A66B0A6-CC5D-492B-A8C5-AFAEF3ECBCF0}"/>
    <cellStyle name="Normal 10 2 3" xfId="125" xr:uid="{C27A3685-8FE6-444B-B325-17D81DA572D1}"/>
    <cellStyle name="Normal 10 3" xfId="74" xr:uid="{96AA09B6-EDF9-41E2-B3C3-DB66F9845F09}"/>
    <cellStyle name="Normal 10 3 2" xfId="144" xr:uid="{F9AAB7FE-F5C8-4BD4-A448-EAB84451226E}"/>
    <cellStyle name="Normal 10 4" xfId="110" xr:uid="{719B9B3F-B71E-4432-A47C-E01F28DE5D94}"/>
    <cellStyle name="Normal 11" xfId="34" xr:uid="{0CC3451C-1EE9-448B-B6EC-78D6F822BBF4}"/>
    <cellStyle name="Normal 12" xfId="33" xr:uid="{EDB874FF-4DEB-4013-A193-97204C65670C}"/>
    <cellStyle name="Normal 12 2" xfId="75" xr:uid="{8D8B2AAA-78C0-4356-A09E-BCF0D0BB0638}"/>
    <cellStyle name="Normal 12 2 2" xfId="145" xr:uid="{D481A10D-7DC9-4FD7-B593-E6DF06F816D2}"/>
    <cellStyle name="Normal 12 3" xfId="111" xr:uid="{28E63166-DF5D-4EB9-8EE3-98ABA27FA05F}"/>
    <cellStyle name="Normal 13" xfId="53" xr:uid="{EAFC410F-5BF7-4B76-A6C0-92BFC134C6F0}"/>
    <cellStyle name="Normal 13 2" xfId="90" xr:uid="{5E17737F-A5EA-4CF2-80E6-7BA1683976F0}"/>
    <cellStyle name="Normal 13 2 2" xfId="160" xr:uid="{5A8A9E77-B4EB-41CC-AF07-91F499C1194A}"/>
    <cellStyle name="Normal 13 3" xfId="126" xr:uid="{1C7D371A-6036-4BBD-B4E0-1B78DCCCB4E0}"/>
    <cellStyle name="Normal 14" xfId="54" xr:uid="{50EDD10C-80D9-4C08-AC71-4B467C8C58FA}"/>
    <cellStyle name="Normal 14 2" xfId="91" xr:uid="{F6AAA7C7-3F63-4A4A-8191-729DA3D0C270}"/>
    <cellStyle name="Normal 14 2 2" xfId="161" xr:uid="{A74C1430-3A70-4694-AABE-5366A297BEBB}"/>
    <cellStyle name="Normal 14 3" xfId="127" xr:uid="{9A99CF70-E342-4E2E-9DEA-3F5BB05536D6}"/>
    <cellStyle name="Normal 15" xfId="4" xr:uid="{4AABACC5-5C26-40E8-AF05-9C6C5C7B93EB}"/>
    <cellStyle name="Normal 15 2" xfId="60" xr:uid="{D5AD7E7E-0C24-47C8-8AD2-1D454F127881}"/>
    <cellStyle name="Normal 15 2 2" xfId="130" xr:uid="{41F82879-1884-46AC-B9A9-C85D626A6C3B}"/>
    <cellStyle name="Normal 15 3" xfId="96" xr:uid="{67B16D37-93C8-4195-AA1E-FE89DC1F34C6}"/>
    <cellStyle name="Normal 16" xfId="32" xr:uid="{A2B22C4F-ED3A-46E0-9F8C-1392B90C0EB9}"/>
    <cellStyle name="Normal 17" xfId="94" xr:uid="{D1278CC8-8A81-4464-A985-160B4F2047FD}"/>
    <cellStyle name="Normal 17 2" xfId="164" xr:uid="{A5605718-F296-4FB7-A1B7-7A26CD9D5B27}"/>
    <cellStyle name="Normal 18" xfId="2" xr:uid="{31448F6D-26D3-4245-831A-700B19BB0813}"/>
    <cellStyle name="Normal 18 2" xfId="165" xr:uid="{9FC8318F-CEAC-4036-92D2-B2080C8931C4}"/>
    <cellStyle name="Normal 18 2 5" xfId="166" xr:uid="{4C4C2608-21A7-4DB4-8801-13FC15FEF8F0}"/>
    <cellStyle name="Normal 18 3" xfId="95" xr:uid="{C50058ED-4CFC-4F42-BDC0-57795759F166}"/>
    <cellStyle name="Normal 19" xfId="168" xr:uid="{5843CD61-0CDE-45D8-B1A5-218795028778}"/>
    <cellStyle name="Normal 2" xfId="1" xr:uid="{00000000-0005-0000-0000-000001000000}"/>
    <cellStyle name="Normal 2 10" xfId="167" xr:uid="{96D3E2F2-9567-4FE5-AE15-38CC643F15E5}"/>
    <cellStyle name="Normal 2 2" xfId="24" xr:uid="{BC08F9A1-698C-4AE1-84A0-C22DB1800F8A}"/>
    <cellStyle name="Normal 2 3" xfId="36" xr:uid="{DAB5A416-4B74-47FE-87BD-5DC24E95BED2}"/>
    <cellStyle name="Normal 2 3 2" xfId="76" xr:uid="{18539BC6-C702-4620-8C1A-03FBA28A46D7}"/>
    <cellStyle name="Normal 2 3 2 2" xfId="146" xr:uid="{A70DD29A-2EC0-4BD2-AC5B-D604D3BA2914}"/>
    <cellStyle name="Normal 2 3 3" xfId="112" xr:uid="{4DAAE5F7-F9B3-43A5-9717-8C648888F17D}"/>
    <cellStyle name="Normal 2 4" xfId="8" xr:uid="{871925C0-BD60-428E-83DB-2C73F02C6A3D}"/>
    <cellStyle name="Normal 2 4 2" xfId="62" xr:uid="{2B14D2ED-FCFC-42F6-B3A1-9CAC19D408B0}"/>
    <cellStyle name="Normal 2 4 2 2" xfId="132" xr:uid="{2DEF457D-C70E-481F-B377-A5F713AF0020}"/>
    <cellStyle name="Normal 2 4 3" xfId="98" xr:uid="{D9B0B33B-9C31-4319-8DFF-DA0DD6E8CA00}"/>
    <cellStyle name="Normal 2 5" xfId="3" xr:uid="{44B0FC9D-9314-415A-9039-CD4840C18F50}"/>
    <cellStyle name="Normal 3" xfId="5" xr:uid="{286AD513-1EEE-4657-A4A5-B3096B16D4B6}"/>
    <cellStyle name="Normal 3 2" xfId="21" xr:uid="{6E3DC259-5110-499F-A115-2918671F3442}"/>
    <cellStyle name="Normal 3 2 2" xfId="47" xr:uid="{84D01ACB-0AAD-48D9-9C3D-944C00D5F652}"/>
    <cellStyle name="Normal 3 3" xfId="23" xr:uid="{E0D642F8-B2CD-487B-A340-6F38374072F6}"/>
    <cellStyle name="Normal 3 4" xfId="38" xr:uid="{EAAB793C-267E-4433-BF7E-BC5D74716841}"/>
    <cellStyle name="Normal 3 4 2" xfId="78" xr:uid="{C4924630-77A3-477A-83B1-87540FAFAD96}"/>
    <cellStyle name="Normal 3 4 2 2" xfId="148" xr:uid="{BF89DB3E-980A-4785-9EBD-554122DCFD03}"/>
    <cellStyle name="Normal 3 4 3" xfId="114" xr:uid="{9AABCF77-4DC0-4421-B733-7BA963250380}"/>
    <cellStyle name="Normal 3 5" xfId="10" xr:uid="{C6515634-BAE2-4179-ABCC-BB69F85D33FB}"/>
    <cellStyle name="Normal 3 5 2" xfId="64" xr:uid="{1AA7D5FD-EA24-4B39-A850-C8B0FB42198D}"/>
    <cellStyle name="Normal 3 5 2 2" xfId="134" xr:uid="{855A77A2-F5B4-4514-95D1-23D9599A7EEB}"/>
    <cellStyle name="Normal 3 5 3" xfId="100" xr:uid="{4A63E602-197F-4581-9CFE-7B14A3305D0D}"/>
    <cellStyle name="Normal 4" xfId="12" xr:uid="{9CE798E0-EEB3-427C-A993-69148D255C4F}"/>
    <cellStyle name="Normal 4 2" xfId="14" xr:uid="{37CD4034-295E-4F58-B116-87006EC9699F}"/>
    <cellStyle name="Normal 4 2 2" xfId="43" xr:uid="{DCE9485D-8A0A-41AD-8D70-AA6F1C9683AD}"/>
    <cellStyle name="Normal 4 2 2 2" xfId="83" xr:uid="{89AE78FD-9B94-4A8A-8933-F43105793C90}"/>
    <cellStyle name="Normal 4 2 2 2 2" xfId="153" xr:uid="{72CB8385-1CC7-4C0E-A1F1-EE9EC34D54B7}"/>
    <cellStyle name="Normal 4 2 2 3" xfId="119" xr:uid="{BB9B49F9-D3C5-4833-A7B5-E378B868A820}"/>
    <cellStyle name="Normal 4 2 3" xfId="68" xr:uid="{0627BAF9-A10B-4C7B-8696-862901E95B9E}"/>
    <cellStyle name="Normal 4 2 3 2" xfId="138" xr:uid="{6934B402-2A9B-4A7F-82D7-89C15E63D707}"/>
    <cellStyle name="Normal 4 2 4" xfId="104" xr:uid="{27E4B73F-C6E6-453A-83F7-162192BF6652}"/>
    <cellStyle name="Normal 4 3" xfId="25" xr:uid="{0127969A-7016-4D8D-B23D-4B820823AA48}"/>
    <cellStyle name="Normal 4 3 2" xfId="49" xr:uid="{E6BAE3CB-2E15-4B1A-A889-D082BA99CD35}"/>
    <cellStyle name="Normal 4 4" xfId="40" xr:uid="{B3C052AB-2539-49B4-91A9-E7E98BF02006}"/>
    <cellStyle name="Normal 4 4 2" xfId="80" xr:uid="{11C71608-AC45-453A-BB89-551EA1733FBC}"/>
    <cellStyle name="Normal 4 4 2 2" xfId="150" xr:uid="{9E06FB5F-65D4-4B73-B188-E61EBD9AEDFC}"/>
    <cellStyle name="Normal 4 4 3" xfId="116" xr:uid="{5F706040-5766-4656-9528-93C8D4E29C46}"/>
    <cellStyle name="Normal 4 5" xfId="66" xr:uid="{2C5785CD-9F77-493A-98FB-74F22DD4B964}"/>
    <cellStyle name="Normal 4 5 2" xfId="136" xr:uid="{82DE9711-5B32-44C4-AB77-08C5277C4767}"/>
    <cellStyle name="Normal 4 6" xfId="102" xr:uid="{6668711B-B6DC-4FEA-9A77-DBCCB91D0667}"/>
    <cellStyle name="Normal 5" xfId="6" xr:uid="{D8A2B086-C687-4201-8F78-A0380D407DB4}"/>
    <cellStyle name="Normal 5 2" xfId="15" xr:uid="{EEE34C42-19B8-4006-B30A-78704CCFAEE7}"/>
    <cellStyle name="Normal 5 3" xfId="42" xr:uid="{E15FBC64-90AE-42CC-B170-EF1995435653}"/>
    <cellStyle name="Normal 5 3 2" xfId="82" xr:uid="{7ACED3B4-8D7E-4768-A010-969C499A4FEF}"/>
    <cellStyle name="Normal 5 3 2 2" xfId="152" xr:uid="{92FD7DA0-1036-4A9A-BF44-0A9C55874258}"/>
    <cellStyle name="Normal 5 3 3" xfId="118" xr:uid="{28649EB9-91A5-4544-A5FE-B5B9369CA5E3}"/>
    <cellStyle name="Normal 5 4" xfId="61" xr:uid="{78133F46-5FC9-4ABF-A5B0-1F1C8A0AE31F}"/>
    <cellStyle name="Normal 5 4 2" xfId="131" xr:uid="{685047A1-E7AD-4DA8-9199-96FBBD25761B}"/>
    <cellStyle name="Normal 5 5" xfId="97" xr:uid="{7F1B34C9-46D0-4921-8479-3CDE783F1B22}"/>
    <cellStyle name="Normal 6" xfId="18" xr:uid="{7F0F95DD-3469-48F5-BD11-C898B83DFEBD}"/>
    <cellStyle name="Normal 7" xfId="20" xr:uid="{19A7C631-A87B-485A-8053-EF590EBBC02C}"/>
    <cellStyle name="Normal 7 2" xfId="46" xr:uid="{4AFFA2C5-9280-448C-BB67-9ABF768DAA37}"/>
    <cellStyle name="Normal 7 2 2" xfId="86" xr:uid="{4940CE9F-5E4B-49B9-9088-190897FD7907}"/>
    <cellStyle name="Normal 7 2 2 2" xfId="156" xr:uid="{9C8A67D3-1BBD-4ADC-8EE6-4D7DFDED9EAE}"/>
    <cellStyle name="Normal 7 2 3" xfId="122" xr:uid="{B0F76974-CB48-46DC-86CF-17A0C8113131}"/>
    <cellStyle name="Normal 7 3" xfId="71" xr:uid="{B3FD5685-8B73-429B-9385-1A9E48A206AE}"/>
    <cellStyle name="Normal 7 3 2" xfId="141" xr:uid="{853F9CFE-33DF-40B6-BEC1-51C864FAA68B}"/>
    <cellStyle name="Normal 7 4" xfId="107" xr:uid="{EF2EFA27-0921-43F2-B3B5-59010F9DD0AE}"/>
    <cellStyle name="Normal 8" xfId="22" xr:uid="{0B4FAF1F-66FF-4F38-90AA-A614C409CEF6}"/>
    <cellStyle name="Normal 8 2" xfId="48" xr:uid="{DE649C7F-A3F6-4D2E-AE13-12E73E638F86}"/>
    <cellStyle name="Normal 8 2 2" xfId="87" xr:uid="{70442625-A788-4F12-B5C3-E3475A4A57DC}"/>
    <cellStyle name="Normal 8 2 2 2" xfId="157" xr:uid="{E568A070-5511-4320-A149-B86C330E1763}"/>
    <cellStyle name="Normal 8 2 3" xfId="123" xr:uid="{2BA25CF1-803C-43A2-9BC7-45AEA0F60993}"/>
    <cellStyle name="Normal 8 3" xfId="59" xr:uid="{AB444F3C-155F-4608-9415-20DB9B6424C8}"/>
    <cellStyle name="Normal 8 3 2" xfId="93" xr:uid="{F9161EBC-7B76-4DA2-81E9-F01A3AF38F33}"/>
    <cellStyle name="Normal 8 3 2 2" xfId="163" xr:uid="{BC33897F-5EE9-450E-B016-5D1148EBDA06}"/>
    <cellStyle name="Normal 8 3 3" xfId="129" xr:uid="{F273E179-1282-4AF9-8DDA-2D6F7D8D004C}"/>
    <cellStyle name="Normal 8 4" xfId="72" xr:uid="{03ED466B-A906-455F-AC25-3C9F88F60747}"/>
    <cellStyle name="Normal 8 4 2" xfId="142" xr:uid="{1C6C8D0F-23D4-4E68-89E5-ADBE8C02A162}"/>
    <cellStyle name="Normal 8 5" xfId="108" xr:uid="{5F62DECE-768F-44C2-81A2-77C54E8A1BBB}"/>
    <cellStyle name="Normal 9" xfId="28" xr:uid="{EEC55125-3F6D-498F-A864-BA2A0A4BFDE2}"/>
    <cellStyle name="Normal 9 2" xfId="50" xr:uid="{252FB937-E239-4ECB-AF83-2B4914281612}"/>
    <cellStyle name="Normal 9 2 2" xfId="88" xr:uid="{427C8A69-EB98-4821-B350-0142F6700C41}"/>
    <cellStyle name="Normal 9 2 2 2" xfId="158" xr:uid="{8B289673-6346-4A65-A2EF-4CE071628A4E}"/>
    <cellStyle name="Normal 9 2 3" xfId="124" xr:uid="{324B1A67-8AF3-45A4-A1AA-E12F0517F27E}"/>
    <cellStyle name="Normal 9 3" xfId="73" xr:uid="{33A60BA3-400E-4DBA-9329-2DB62069D085}"/>
    <cellStyle name="Normal 9 3 2" xfId="143" xr:uid="{461027B2-848E-4FEC-85CB-99C73F5FD034}"/>
    <cellStyle name="Normal 9 4" xfId="109" xr:uid="{0029570A-06A8-4C1C-B4CA-7729184447CA}"/>
    <cellStyle name="Note 2" xfId="9" xr:uid="{E1A3C697-2CDF-4107-BC3E-4AF120A135E9}"/>
    <cellStyle name="Note 2 2" xfId="37" xr:uid="{AB8453AA-DAFC-436F-AF9A-B02A411C0BA1}"/>
    <cellStyle name="Note 2 2 2" xfId="77" xr:uid="{5ED58A8C-4750-46EA-A7AA-D889AE53B7DF}"/>
    <cellStyle name="Note 2 2 2 2" xfId="147" xr:uid="{A9648E08-2F62-4A54-9442-2F9D8BD7DAD9}"/>
    <cellStyle name="Note 2 2 3" xfId="113" xr:uid="{DA120AFA-6FDE-4FC7-BEC5-64EEC495D8D0}"/>
    <cellStyle name="Note 2 3" xfId="63" xr:uid="{6BC8562C-58A5-4E9E-BAB7-07F2F3D0520E}"/>
    <cellStyle name="Note 2 3 2" xfId="133" xr:uid="{58DABBD8-B400-44B7-8DBE-D097D1765B56}"/>
    <cellStyle name="Note 2 4" xfId="99" xr:uid="{23BC1390-4854-4C51-B7F8-0D8D85D44058}"/>
    <cellStyle name="Note 3" xfId="11" xr:uid="{5A21EBAA-A992-4A31-8C2F-01D979D63E7A}"/>
    <cellStyle name="Note 3 2" xfId="39" xr:uid="{203E8C83-12CD-43DF-9ADE-9AA6E07136DA}"/>
    <cellStyle name="Note 3 2 2" xfId="79" xr:uid="{CBA2E2CD-E0C8-4CC7-A8D4-A9A8652701CA}"/>
    <cellStyle name="Note 3 2 2 2" xfId="149" xr:uid="{25933B7B-4F35-4C38-8229-FF344A82F88C}"/>
    <cellStyle name="Note 3 2 3" xfId="115" xr:uid="{9ED735F5-D252-49CC-A33F-E9202655C94F}"/>
    <cellStyle name="Note 3 3" xfId="65" xr:uid="{EC503EED-661A-453B-9102-05DFF51E176B}"/>
    <cellStyle name="Note 3 3 2" xfId="135" xr:uid="{43845774-A226-4576-8501-6E3D6178F4D2}"/>
    <cellStyle name="Note 3 4" xfId="101" xr:uid="{54F30C68-8EC6-4C7D-8CDC-594B4402C93D}"/>
    <cellStyle name="Note 4" xfId="13" xr:uid="{2F841181-A4D1-4448-B68F-B6B91E96A4B1}"/>
    <cellStyle name="Note 4 2" xfId="17" xr:uid="{DD3E2DCB-CB8A-4DFB-A22B-6F34D1E1B321}"/>
    <cellStyle name="Note 4 2 2" xfId="45" xr:uid="{1FDAFC5B-C743-49E2-B1A8-DD7877D37D1E}"/>
    <cellStyle name="Note 4 2 2 2" xfId="85" xr:uid="{F23BC04D-3ED8-4D77-9F40-7D6EA9B58AA9}"/>
    <cellStyle name="Note 4 2 2 2 2" xfId="155" xr:uid="{BD456FD0-CC64-4742-9F4A-B5AD252D0AAE}"/>
    <cellStyle name="Note 4 2 2 3" xfId="121" xr:uid="{4375DC50-91E6-4551-B917-2D88592DF37B}"/>
    <cellStyle name="Note 4 2 3" xfId="70" xr:uid="{F1BA9DA1-1BAB-48C7-B41F-6486FF5F5309}"/>
    <cellStyle name="Note 4 2 3 2" xfId="140" xr:uid="{A3DEADD3-B13B-41E6-A3E4-E7D6ABCDC390}"/>
    <cellStyle name="Note 4 2 4" xfId="106" xr:uid="{DF62665E-CDC2-4D55-9CA2-6E15A7A0CB12}"/>
    <cellStyle name="Note 4 3" xfId="41" xr:uid="{9D3E47DD-8039-4868-8F7C-7F00CE1338F8}"/>
    <cellStyle name="Note 4 3 2" xfId="81" xr:uid="{35ACF50A-68BD-4FB8-AAAD-7DBBCF939D57}"/>
    <cellStyle name="Note 4 3 2 2" xfId="151" xr:uid="{B8A321A9-9261-47C8-886E-109CC06CC50C}"/>
    <cellStyle name="Note 4 3 3" xfId="117" xr:uid="{FF1CD8DA-71F1-4C80-9979-2DA2E52ECAAC}"/>
    <cellStyle name="Note 4 4" xfId="67" xr:uid="{FAB64706-610A-457A-BAB2-7DEC08D52000}"/>
    <cellStyle name="Note 4 4 2" xfId="137" xr:uid="{CFFA76B9-0044-4F87-8B2A-0578AF4943D6}"/>
    <cellStyle name="Note 4 5" xfId="103" xr:uid="{D326AF03-28E5-4EDC-AC73-425575DA7936}"/>
    <cellStyle name="Note 5" xfId="16" xr:uid="{101C602B-A816-41ED-BD5A-162162009C53}"/>
    <cellStyle name="Note 5 2" xfId="44" xr:uid="{405546A6-8D48-4E58-A887-6E9481363179}"/>
    <cellStyle name="Note 5 2 2" xfId="84" xr:uid="{9BA1AF25-C2C7-45D8-8447-6E9D055C7227}"/>
    <cellStyle name="Note 5 2 2 2" xfId="154" xr:uid="{DC44C714-9231-44C3-8BD8-C8534A6CC8CF}"/>
    <cellStyle name="Note 5 2 3" xfId="120" xr:uid="{43D7E3A7-DB9D-41DC-8C85-E6E3B642C542}"/>
    <cellStyle name="Note 5 3" xfId="69" xr:uid="{5F8CAE7D-AC27-4D13-B240-E9BEA37F4915}"/>
    <cellStyle name="Note 5 3 2" xfId="139" xr:uid="{1942AB66-1004-4EB7-B7C2-DEEFF9C91603}"/>
    <cellStyle name="Note 5 4" xfId="105" xr:uid="{CAEAE753-2146-4D7E-9F1B-32387C15036F}"/>
    <cellStyle name="Note 6" xfId="35" xr:uid="{029FBC51-3459-4763-923B-0811FAB4126C}"/>
    <cellStyle name="Note 7" xfId="7" xr:uid="{DA0D2DF5-54DB-468A-852C-462457006BFF}"/>
    <cellStyle name="Percent 2" xfId="19" xr:uid="{DAEEE065-EAC6-4E06-8BB2-7A07D2BFAAC6}"/>
    <cellStyle name="Percent 2 2" xfId="27" xr:uid="{ED750DEA-4E63-4A29-AD5A-0F4562C987F1}"/>
    <cellStyle name="SAPDataCell" xfId="58" xr:uid="{84566824-5BDC-4788-B23B-438EA5AE4ED6}"/>
    <cellStyle name="SAPDimensionCell" xfId="56" xr:uid="{E6E4201F-E712-4DE5-BA0F-2201F82C4270}"/>
    <cellStyle name="SAPMemberCell" xfId="57" xr:uid="{3A6E4B3D-BA42-4E5A-B5FE-BCF036F484CD}"/>
  </cellStyles>
  <dxfs count="90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0.0000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0.0000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0.000000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0.00000000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0.0000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0.0000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0.0000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theme="8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theme="8"/>
        </left>
        <right style="thin">
          <color theme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EMprint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66" formatCode="0.00000000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66" formatCode="0.00000000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166" formatCode="0.00000000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1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1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1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center" textRotation="0" wrapText="0" indent="0" justifyLastLine="0" shrinkToFit="0" readingOrder="1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center" textRotation="0" wrapText="0" indent="0" justifyLastLine="0" shrinkToFit="0" readingOrder="1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top style="hair">
          <color auto="1"/>
        </top>
      </border>
    </dxf>
    <dxf>
      <border outline="0">
        <top style="thin">
          <color indexed="64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1637AFEA-1439-4E50-B1D9-1869941C1DD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BA8251-61A3-4F95-9684-AA9020FBAB79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B54BE7-3C19-4D62-915E-8D1CFD96FFDE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4343387-67BE-40BC-B2EC-587C5CF835F6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35DFA7E-9074-4BBE-A117-991CB86AE313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CB310AB-C73F-4592-AA6A-42FB806995A7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2B9BBC9-1EE0-4CDD-B8A5-F4A70C229447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993329E-DD11-46F6-945F-AA3786BA04AF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4169C55-ADC4-414F-B860-898B6D82FA35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ACC0A1B-C7A5-425B-AC3F-EF87CB04A9D4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1873F2E-0B9F-431D-8F63-DA87C2D62CA2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7D688C6-2FCE-4457-A931-571D106AA64D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EB8DA44-C020-44A9-9B96-74FE6E8DE62D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892976AD-8755-44E7-A3CC-DEE98D564B3F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C3232C14-EEFF-45B9-806D-D75DDFCEDF8A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959E821-55E1-43FC-87A7-F9998147CE7B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307A708-234E-4FDA-B3D4-AB39F4C36E29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C33E96-EE70-46E9-99E5-D739C4558540}"/>
            </a:ext>
          </a:extLst>
        </xdr:cNvPr>
        <xdr:cNvSpPr txBox="1"/>
      </xdr:nvSpPr>
      <xdr:spPr>
        <a:xfrm>
          <a:off x="737235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3B33F200-F96F-492B-8968-55B1A0563EB5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8314FF9-C940-41B8-999B-34FAEB8B079A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A23C86EC-455D-4573-AC6A-2B2FC3ECD933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9526F29-3EE6-4C24-BAD5-14252886B996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F533CDD3-3985-4F2A-B226-8A3F2870B33F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A541C26-3BBD-4192-AD0E-BC3F5F10B2BB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93B96E79-EEA8-487C-B497-6327F5E52C43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561DD80-3CE8-4E54-9BE6-9E60EDBFEF21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9F16B49F-9ED7-4913-A48A-5BCD05B80C1A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26CC3A4-B443-4A45-847D-66CE725E73C9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35D896B-25AC-48C3-A593-FA1F986D0EF2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2CB17B-C67F-466F-AA04-F646D98D3D6C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8531439-F082-4849-95B6-7B793B442A2B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3F0EC731-28C9-421E-98BD-73BBAEFC94CA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F1492C61-0611-4D89-9C46-1E1AE3F3516D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34A78BC1-11C3-4B47-AADD-BBB0E3F5F3A1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D327B8CF-8A15-4673-A771-5E34B5AAC35B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F64859CC-5C78-43D7-8A5F-E8589AD62590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BEDBBA7-F8A3-4468-934A-C3C0BFA5E8B6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545B72FE-0DEE-42B2-A67D-ED4359408F62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77BC25DE-5DED-46DB-938D-AEB92666D72A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B78B980A-A7BC-48E1-B39A-0B91144C8050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4DB3B612-59E5-4B76-853C-7C6860AB17BD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FEDB340A-0075-4D11-B23D-530273A160EB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D6EE9C22-8B0E-45E8-810E-7FD3172321F6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CF45C457-9403-4385-8413-1C5DF79B7A80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5856B60B-E271-415B-9514-BF69A69DCA2F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DCB5DE0-649B-4EEA-8D7A-316158F55792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9C9463DF-3D16-4F21-8222-CC187A53ED7B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8ED163F-3DA4-4332-BA14-6244A95E2D90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628D7D62-AB5A-4FC5-801A-9AA48A215679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8557854-3EAB-49C6-B0DE-66B9F4D33D9C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3D313F7B-2582-4332-97A0-1D761A530433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6196D694-3A07-4743-BF67-C0578E9CD482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D350D50E-026E-4C56-A3BA-4214E69E8C40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D8F6445-93D8-46B9-BA2E-3D131182672D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D8814BE-4448-4B8C-B675-D114C9C4D8A5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55BD1B55-4974-4DF8-8032-A827F2A9851B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D32B974F-B277-4EF2-B723-0D44890240F0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3A1E59A6-428C-412D-93A5-6340386FF9A8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1EACCED2-E81E-41C4-834F-C65884BA86FF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34A7D9C-8A91-4B66-BC46-931117BC307A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6BF95EE2-0D5C-4D48-8147-AE031EBFB57C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78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19D91752-508F-4438-BE82-9D33B269E549}"/>
            </a:ext>
          </a:extLst>
        </xdr:cNvPr>
        <xdr:cNvSpPr txBox="1"/>
      </xdr:nvSpPr>
      <xdr:spPr>
        <a:xfrm>
          <a:off x="737235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90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E58F4694-EB41-49A5-8C38-0A5477E5D620}"/>
            </a:ext>
          </a:extLst>
        </xdr:cNvPr>
        <xdr:cNvSpPr txBox="1"/>
      </xdr:nvSpPr>
      <xdr:spPr>
        <a:xfrm>
          <a:off x="737235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8A0BFE7E-AA8A-4A26-9033-AEE09E245AB4}"/>
            </a:ext>
          </a:extLst>
        </xdr:cNvPr>
        <xdr:cNvSpPr txBox="1"/>
      </xdr:nvSpPr>
      <xdr:spPr>
        <a:xfrm>
          <a:off x="737235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EA443490-1937-4693-8F14-F93088A15710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90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59F84219-BE9F-4CA2-A38D-F796ADDA5D89}"/>
            </a:ext>
          </a:extLst>
        </xdr:cNvPr>
        <xdr:cNvSpPr txBox="1"/>
      </xdr:nvSpPr>
      <xdr:spPr>
        <a:xfrm>
          <a:off x="737235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676458B-831D-4258-8083-50382AE7E06E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D6025E1F-0FE7-48A3-8700-3C56A001D8F6}"/>
            </a:ext>
          </a:extLst>
        </xdr:cNvPr>
        <xdr:cNvSpPr txBox="1"/>
      </xdr:nvSpPr>
      <xdr:spPr>
        <a:xfrm>
          <a:off x="73723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D90ED9E-5212-47F0-9083-501EC2EE6BF9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476F3DB8-CFE9-4673-8913-E3CE1791C085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70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C88A7A54-1142-438D-92D0-E1E32DBC1077}"/>
            </a:ext>
          </a:extLst>
        </xdr:cNvPr>
        <xdr:cNvSpPr txBox="1"/>
      </xdr:nvSpPr>
      <xdr:spPr>
        <a:xfrm>
          <a:off x="737235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129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F43FEBAB-4E40-4A1B-A7F6-40F108076AB8}"/>
            </a:ext>
          </a:extLst>
        </xdr:cNvPr>
        <xdr:cNvSpPr txBox="1"/>
      </xdr:nvSpPr>
      <xdr:spPr>
        <a:xfrm>
          <a:off x="73723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7EFC10CF-5C5D-4B8B-9F29-FC3B3189F60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6C4157DE-F4F2-49F4-8D7F-F62F70D282D6}"/>
            </a:ext>
          </a:extLst>
        </xdr:cNvPr>
        <xdr:cNvSpPr txBox="1"/>
      </xdr:nvSpPr>
      <xdr:spPr>
        <a:xfrm>
          <a:off x="84264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75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2F4F9DD-B9E6-411B-A88F-B9105231505A}"/>
            </a:ext>
          </a:extLst>
        </xdr:cNvPr>
        <xdr:cNvSpPr txBox="1"/>
      </xdr:nvSpPr>
      <xdr:spPr>
        <a:xfrm>
          <a:off x="842645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E3158597-B73A-427B-B416-A830C4253F59}"/>
            </a:ext>
          </a:extLst>
        </xdr:cNvPr>
        <xdr:cNvSpPr txBox="1"/>
      </xdr:nvSpPr>
      <xdr:spPr>
        <a:xfrm>
          <a:off x="842645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2A5DCE2B-89E3-4407-8994-FA5D02886C4E}"/>
            </a:ext>
          </a:extLst>
        </xdr:cNvPr>
        <xdr:cNvSpPr txBox="1"/>
      </xdr:nvSpPr>
      <xdr:spPr>
        <a:xfrm>
          <a:off x="842645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33D6D20-EB9B-4B84-A43A-B6AA098FAEFF}"/>
            </a:ext>
          </a:extLst>
        </xdr:cNvPr>
        <xdr:cNvSpPr txBox="1"/>
      </xdr:nvSpPr>
      <xdr:spPr>
        <a:xfrm>
          <a:off x="84264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131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4F975CC-1BB3-4BDB-A616-36EEB27A5EFB}"/>
            </a:ext>
          </a:extLst>
        </xdr:cNvPr>
        <xdr:cNvSpPr txBox="1"/>
      </xdr:nvSpPr>
      <xdr:spPr>
        <a:xfrm>
          <a:off x="73723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108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74BAE832-5FFE-4AF8-99A8-93536843C70B}"/>
            </a:ext>
          </a:extLst>
        </xdr:cNvPr>
        <xdr:cNvSpPr txBox="1"/>
      </xdr:nvSpPr>
      <xdr:spPr>
        <a:xfrm>
          <a:off x="73723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70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9213A80B-1ABA-48A8-A63D-49AB5BBCA45C}"/>
            </a:ext>
          </a:extLst>
        </xdr:cNvPr>
        <xdr:cNvSpPr txBox="1"/>
      </xdr:nvSpPr>
      <xdr:spPr>
        <a:xfrm>
          <a:off x="737235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69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F0028236-29AB-44B5-A81A-3D3C15DD937E}"/>
            </a:ext>
          </a:extLst>
        </xdr:cNvPr>
        <xdr:cNvSpPr txBox="1"/>
      </xdr:nvSpPr>
      <xdr:spPr>
        <a:xfrm>
          <a:off x="737235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7049604B-9067-4970-A373-E742E7BC0BDC}"/>
            </a:ext>
          </a:extLst>
        </xdr:cNvPr>
        <xdr:cNvSpPr txBox="1"/>
      </xdr:nvSpPr>
      <xdr:spPr>
        <a:xfrm>
          <a:off x="737235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108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D6D4ABC2-FBDA-4725-A870-53D5B40A90A9}"/>
            </a:ext>
          </a:extLst>
        </xdr:cNvPr>
        <xdr:cNvSpPr txBox="1"/>
      </xdr:nvSpPr>
      <xdr:spPr>
        <a:xfrm>
          <a:off x="73723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47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F8DDF073-E1F7-4CBD-BB84-1918A6A218AF}"/>
            </a:ext>
          </a:extLst>
        </xdr:cNvPr>
        <xdr:cNvSpPr txBox="1"/>
      </xdr:nvSpPr>
      <xdr:spPr>
        <a:xfrm>
          <a:off x="737235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87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C874CC1A-5EE4-42C9-B9DD-2E7BDBC5597D}"/>
            </a:ext>
          </a:extLst>
        </xdr:cNvPr>
        <xdr:cNvSpPr txBox="1"/>
      </xdr:nvSpPr>
      <xdr:spPr>
        <a:xfrm>
          <a:off x="737235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9FB8BCD5-45AA-433B-B9BD-A6873F6300BA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50ECD6E2-B78E-41A9-A03B-CF1E3569996F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510DB725-D8A2-441C-B355-F5FA5E3719CF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87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B6CE8CD3-F06F-4452-9FC5-7571A3D070EA}"/>
            </a:ext>
          </a:extLst>
        </xdr:cNvPr>
        <xdr:cNvSpPr txBox="1"/>
      </xdr:nvSpPr>
      <xdr:spPr>
        <a:xfrm>
          <a:off x="737235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E331A9E6-9962-4FDF-BCE5-795378A01AFF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D5DAA393-D082-4BA1-91C7-B4025C3D911A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88E9B6B7-0A26-451E-B9A1-6A1C9CFE3EB7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8A29379A-C646-4059-A8CE-371A4BC08635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B7836B4E-0F44-4A53-9828-AB9D99C98090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149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B04DDCA1-364F-41FE-8845-2AC805D0357F}"/>
            </a:ext>
          </a:extLst>
        </xdr:cNvPr>
        <xdr:cNvSpPr txBox="1"/>
      </xdr:nvSpPr>
      <xdr:spPr>
        <a:xfrm>
          <a:off x="73723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132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2F6256A2-EFA0-42D9-8C31-4A80A2A72425}"/>
            </a:ext>
          </a:extLst>
        </xdr:cNvPr>
        <xdr:cNvSpPr txBox="1"/>
      </xdr:nvSpPr>
      <xdr:spPr>
        <a:xfrm>
          <a:off x="73723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8D5E6B4B-32C7-450A-830A-E2095A2ADD0C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8FE91AA7-0EE1-4C44-8A7F-2F1632CCA1F7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DBB2DFCA-3EB0-4A2B-A6C9-D5A62B3171B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757B87E6-520E-4374-98F8-A2EB92BDAE73}"/>
            </a:ext>
          </a:extLst>
        </xdr:cNvPr>
        <xdr:cNvSpPr txBox="1"/>
      </xdr:nvSpPr>
      <xdr:spPr>
        <a:xfrm>
          <a:off x="842645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C1A26F3E-78FD-4B2D-802B-D042AD025DB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7BF83C32-008A-49DA-AF12-3A2EB950E1B1}"/>
            </a:ext>
          </a:extLst>
        </xdr:cNvPr>
        <xdr:cNvSpPr txBox="1"/>
      </xdr:nvSpPr>
      <xdr:spPr>
        <a:xfrm>
          <a:off x="842645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11828E65-BCC3-4024-9E25-1570AB7DD99D}"/>
            </a:ext>
          </a:extLst>
        </xdr:cNvPr>
        <xdr:cNvSpPr txBox="1"/>
      </xdr:nvSpPr>
      <xdr:spPr>
        <a:xfrm>
          <a:off x="84264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B05C9488-07F2-45EA-952C-7371BB980C29}"/>
            </a:ext>
          </a:extLst>
        </xdr:cNvPr>
        <xdr:cNvSpPr txBox="1"/>
      </xdr:nvSpPr>
      <xdr:spPr>
        <a:xfrm>
          <a:off x="842645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8727076D-46C2-4E95-B62A-EBA224C74D79}"/>
            </a:ext>
          </a:extLst>
        </xdr:cNvPr>
        <xdr:cNvSpPr txBox="1"/>
      </xdr:nvSpPr>
      <xdr:spPr>
        <a:xfrm>
          <a:off x="842645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923F606E-D3D6-4C73-B7CA-0416AA894E6C}"/>
            </a:ext>
          </a:extLst>
        </xdr:cNvPr>
        <xdr:cNvSpPr txBox="1"/>
      </xdr:nvSpPr>
      <xdr:spPr>
        <a:xfrm>
          <a:off x="842645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E916A51B-31D1-4CFC-8758-A03BC7CBDD1E}"/>
            </a:ext>
          </a:extLst>
        </xdr:cNvPr>
        <xdr:cNvSpPr txBox="1"/>
      </xdr:nvSpPr>
      <xdr:spPr>
        <a:xfrm>
          <a:off x="84264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A99B4905-53C1-430B-8407-0732B32713D7}"/>
            </a:ext>
          </a:extLst>
        </xdr:cNvPr>
        <xdr:cNvSpPr txBox="1"/>
      </xdr:nvSpPr>
      <xdr:spPr>
        <a:xfrm>
          <a:off x="842645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8EAD2D18-B0AE-43F5-AC22-EC48E1B6E5D0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65" cy="17222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8D50E5EB-CDC3-4CBB-AAC0-722745329BCD}"/>
            </a:ext>
          </a:extLst>
        </xdr:cNvPr>
        <xdr:cNvSpPr txBox="1"/>
      </xdr:nvSpPr>
      <xdr:spPr>
        <a:xfrm>
          <a:off x="842645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F4F48EC6-CBD6-4743-908C-47B8FAC8BECD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E519BD70-B886-492C-81B0-A2135C7E6837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849746C5-5E55-4B00-977E-6243879165A0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65" cy="17222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18A3777-96DE-4B34-ACBC-B15C39920ABE}"/>
            </a:ext>
          </a:extLst>
        </xdr:cNvPr>
        <xdr:cNvSpPr txBox="1"/>
      </xdr:nvSpPr>
      <xdr:spPr>
        <a:xfrm>
          <a:off x="842645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65" cy="17222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9F197054-1179-4B3B-AA1C-31FAAF7B6F16}"/>
            </a:ext>
          </a:extLst>
        </xdr:cNvPr>
        <xdr:cNvSpPr txBox="1"/>
      </xdr:nvSpPr>
      <xdr:spPr>
        <a:xfrm>
          <a:off x="84264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C101CCCB-AC2C-4A15-956B-8BCDD73B220A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8A9B7C50-AAE1-4604-90FC-A953D916785C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5DCA4A19-0C3E-4898-BA27-D5B13A48653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65" cy="17222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83FFEAA0-F445-4889-B38A-CCEAD3FC48D6}"/>
            </a:ext>
          </a:extLst>
        </xdr:cNvPr>
        <xdr:cNvSpPr txBox="1"/>
      </xdr:nvSpPr>
      <xdr:spPr>
        <a:xfrm>
          <a:off x="842645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65" cy="17222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91DAA12A-E1A3-417B-A453-501EDD1B9404}"/>
            </a:ext>
          </a:extLst>
        </xdr:cNvPr>
        <xdr:cNvSpPr txBox="1"/>
      </xdr:nvSpPr>
      <xdr:spPr>
        <a:xfrm>
          <a:off x="842645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51</xdr:row>
      <xdr:rowOff>0</xdr:rowOff>
    </xdr:from>
    <xdr:ext cx="65" cy="17222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62726C8F-28A5-4115-A16E-542B32DBC372}"/>
            </a:ext>
          </a:extLst>
        </xdr:cNvPr>
        <xdr:cNvSpPr txBox="1"/>
      </xdr:nvSpPr>
      <xdr:spPr>
        <a:xfrm>
          <a:off x="842645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2D897C07-E3C8-4D4D-B3E3-B2BC7B7489A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8293423A-996B-4FD7-8157-9DA11F7534A3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5337863F-8F0E-48D5-8A78-157602EFCB05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C3C04F57-F707-481E-AE86-A75E956FE5C2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65" cy="172227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109B88BB-9060-4A0A-9080-203698D2C436}"/>
            </a:ext>
          </a:extLst>
        </xdr:cNvPr>
        <xdr:cNvSpPr txBox="1"/>
      </xdr:nvSpPr>
      <xdr:spPr>
        <a:xfrm>
          <a:off x="842645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65" cy="172227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A6BE0900-762D-4F06-9372-B1A7AFA2D587}"/>
            </a:ext>
          </a:extLst>
        </xdr:cNvPr>
        <xdr:cNvSpPr txBox="1"/>
      </xdr:nvSpPr>
      <xdr:spPr>
        <a:xfrm>
          <a:off x="84264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1FD1EBB8-CD86-4A62-9122-C5534634B5FC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7D80ED7-6820-429D-A849-87F76CA42E8C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6264D0BA-5F68-4D59-8CBC-E3CDFE0961C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65" cy="17222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5593D3B-629E-480F-AFE8-1FAEEDB19B95}"/>
            </a:ext>
          </a:extLst>
        </xdr:cNvPr>
        <xdr:cNvSpPr txBox="1"/>
      </xdr:nvSpPr>
      <xdr:spPr>
        <a:xfrm>
          <a:off x="842645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65" cy="17222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7BE22734-D78A-435B-BD7A-CD72EF3DA255}"/>
            </a:ext>
          </a:extLst>
        </xdr:cNvPr>
        <xdr:cNvSpPr txBox="1"/>
      </xdr:nvSpPr>
      <xdr:spPr>
        <a:xfrm>
          <a:off x="842645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51</xdr:row>
      <xdr:rowOff>0</xdr:rowOff>
    </xdr:from>
    <xdr:ext cx="65" cy="172227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CAEBDFCD-25A0-4ECD-A146-50D9477AC9E7}"/>
            </a:ext>
          </a:extLst>
        </xdr:cNvPr>
        <xdr:cNvSpPr txBox="1"/>
      </xdr:nvSpPr>
      <xdr:spPr>
        <a:xfrm>
          <a:off x="842645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218C51EB-6CE0-4FCD-B92B-29B28F6E391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65" cy="172227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4F28E23F-24C3-44E2-AEFB-7815EEDBA112}"/>
            </a:ext>
          </a:extLst>
        </xdr:cNvPr>
        <xdr:cNvSpPr txBox="1"/>
      </xdr:nvSpPr>
      <xdr:spPr>
        <a:xfrm>
          <a:off x="84264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3F39F296-5C15-4A40-8B49-82FA3B0C2965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8B6A37B7-99A0-4236-A717-4BC6ED292BE4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A2319B27-407E-4EED-8D8A-8C3405DADE50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2D851FBE-E510-40F5-B180-14596AF20450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65" cy="172227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A74C9319-9B08-4F3E-91B9-464D4E01F737}"/>
            </a:ext>
          </a:extLst>
        </xdr:cNvPr>
        <xdr:cNvSpPr txBox="1"/>
      </xdr:nvSpPr>
      <xdr:spPr>
        <a:xfrm>
          <a:off x="73723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113</xdr:row>
      <xdr:rowOff>0</xdr:rowOff>
    </xdr:from>
    <xdr:ext cx="65" cy="17222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6585CB3C-952F-470A-A2DC-DE99F32DCBCC}"/>
            </a:ext>
          </a:extLst>
        </xdr:cNvPr>
        <xdr:cNvSpPr txBox="1"/>
      </xdr:nvSpPr>
      <xdr:spPr>
        <a:xfrm>
          <a:off x="73723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65" cy="17222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44162C12-BD6D-4FF8-8110-35ED20441431}"/>
            </a:ext>
          </a:extLst>
        </xdr:cNvPr>
        <xdr:cNvSpPr txBox="1"/>
      </xdr:nvSpPr>
      <xdr:spPr>
        <a:xfrm>
          <a:off x="7372350" y="51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65" cy="17222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DA0415A8-7976-46FC-AB9A-0723C1FB6B68}"/>
            </a:ext>
          </a:extLst>
        </xdr:cNvPr>
        <xdr:cNvSpPr txBox="1"/>
      </xdr:nvSpPr>
      <xdr:spPr>
        <a:xfrm>
          <a:off x="737235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47D4FDFD-D240-4AF6-9866-6785F940B7EA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113</xdr:row>
      <xdr:rowOff>0</xdr:rowOff>
    </xdr:from>
    <xdr:ext cx="65" cy="172227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D3E8A60E-A46C-4372-B82B-A73D0EAAFACC}"/>
            </a:ext>
          </a:extLst>
        </xdr:cNvPr>
        <xdr:cNvSpPr txBox="1"/>
      </xdr:nvSpPr>
      <xdr:spPr>
        <a:xfrm>
          <a:off x="73723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65" cy="172227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18550B97-0001-4439-BCAA-5292313E9D49}"/>
            </a:ext>
          </a:extLst>
        </xdr:cNvPr>
        <xdr:cNvSpPr txBox="1"/>
      </xdr:nvSpPr>
      <xdr:spPr>
        <a:xfrm>
          <a:off x="842645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DE03BFA2-2772-4E5D-B5F3-4DA9CEA2256C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65" cy="172227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D68E62CA-48BC-4F71-B5EA-AA97636C5DC9}"/>
            </a:ext>
          </a:extLst>
        </xdr:cNvPr>
        <xdr:cNvSpPr txBox="1"/>
      </xdr:nvSpPr>
      <xdr:spPr>
        <a:xfrm>
          <a:off x="842645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BA56B696-FBE6-40FD-A095-EFB29B19A439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953BFAF3-61C7-4B79-B546-E2CF55D1294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38D4FB0B-C7DD-4F85-BD48-8D89F087FE57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9C66FA94-DA5E-433C-9EDF-6AD8FD584753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D4B8F8FA-EFDA-4765-A6C0-1FAF76EE6BEA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DFE4FE44-C817-4C1A-A81D-8E6F9011144E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862804A-63AC-45F5-AF6A-BC37189185E4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44F287F2-2B72-46BF-A663-76614BE158D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F0F588E8-7850-48FE-843F-79B2527F2D86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111</xdr:row>
      <xdr:rowOff>0</xdr:rowOff>
    </xdr:from>
    <xdr:ext cx="65" cy="172227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9B7F10E0-4E2D-42E0-82BF-78D2473BA0D3}"/>
            </a:ext>
          </a:extLst>
        </xdr:cNvPr>
        <xdr:cNvSpPr txBox="1"/>
      </xdr:nvSpPr>
      <xdr:spPr>
        <a:xfrm>
          <a:off x="73723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65" cy="172227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AB17FA87-49D3-43FF-83A3-725C256C627C}"/>
            </a:ext>
          </a:extLst>
        </xdr:cNvPr>
        <xdr:cNvSpPr txBox="1"/>
      </xdr:nvSpPr>
      <xdr:spPr>
        <a:xfrm>
          <a:off x="737235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62628F81-1E47-40BC-BFA9-1D8FBCF77BE8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BEFC9626-1E6D-48B9-B4AA-ABDCEE516391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5633FF63-86B3-4775-8CAD-071805E3FC24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65" cy="172227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7FD138A5-111D-428F-A721-3F2080932B97}"/>
            </a:ext>
          </a:extLst>
        </xdr:cNvPr>
        <xdr:cNvSpPr txBox="1"/>
      </xdr:nvSpPr>
      <xdr:spPr>
        <a:xfrm>
          <a:off x="737235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65" cy="172227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3807F96A-9F31-4EE9-B277-FDA0D400A4C4}"/>
            </a:ext>
          </a:extLst>
        </xdr:cNvPr>
        <xdr:cNvSpPr txBox="1"/>
      </xdr:nvSpPr>
      <xdr:spPr>
        <a:xfrm>
          <a:off x="737235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65" cy="17222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91F3C929-C62F-46CF-8BD2-B80F85EEB9EA}"/>
            </a:ext>
          </a:extLst>
        </xdr:cNvPr>
        <xdr:cNvSpPr txBox="1"/>
      </xdr:nvSpPr>
      <xdr:spPr>
        <a:xfrm>
          <a:off x="737235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65" cy="17222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F5702D10-C853-4BEA-9A20-EBE06A2B416F}"/>
            </a:ext>
          </a:extLst>
        </xdr:cNvPr>
        <xdr:cNvSpPr txBox="1"/>
      </xdr:nvSpPr>
      <xdr:spPr>
        <a:xfrm>
          <a:off x="737235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65" cy="17222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38CCBFBA-65D6-4A35-94E5-7CC0BEBA46F5}"/>
            </a:ext>
          </a:extLst>
        </xdr:cNvPr>
        <xdr:cNvSpPr txBox="1"/>
      </xdr:nvSpPr>
      <xdr:spPr>
        <a:xfrm>
          <a:off x="737235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65" cy="17222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246D7597-DBA6-4C1D-8557-CEDF5388817A}"/>
            </a:ext>
          </a:extLst>
        </xdr:cNvPr>
        <xdr:cNvSpPr txBox="1"/>
      </xdr:nvSpPr>
      <xdr:spPr>
        <a:xfrm>
          <a:off x="737235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65" cy="172227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A96B25DB-3A6D-4441-B8B2-FD4AC81F1B20}"/>
            </a:ext>
          </a:extLst>
        </xdr:cNvPr>
        <xdr:cNvSpPr txBox="1"/>
      </xdr:nvSpPr>
      <xdr:spPr>
        <a:xfrm>
          <a:off x="737235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65" cy="172227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D46E7D6C-57B6-4CFB-BFC4-4748DBF54BBD}"/>
            </a:ext>
          </a:extLst>
        </xdr:cNvPr>
        <xdr:cNvSpPr txBox="1"/>
      </xdr:nvSpPr>
      <xdr:spPr>
        <a:xfrm>
          <a:off x="737235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65" cy="172227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F846BA04-7C5F-4252-B23B-BB8F656E6E8C}"/>
            </a:ext>
          </a:extLst>
        </xdr:cNvPr>
        <xdr:cNvSpPr txBox="1"/>
      </xdr:nvSpPr>
      <xdr:spPr>
        <a:xfrm>
          <a:off x="737235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65" cy="172227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6D31CAB6-9EC9-4263-A0BD-60446B5A058A}"/>
            </a:ext>
          </a:extLst>
        </xdr:cNvPr>
        <xdr:cNvSpPr txBox="1"/>
      </xdr:nvSpPr>
      <xdr:spPr>
        <a:xfrm>
          <a:off x="73723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65" cy="172227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7EC71CB6-B7C3-4980-9797-8AE1EBC5F971}"/>
            </a:ext>
          </a:extLst>
        </xdr:cNvPr>
        <xdr:cNvSpPr txBox="1"/>
      </xdr:nvSpPr>
      <xdr:spPr>
        <a:xfrm>
          <a:off x="842645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5D380E80-15C9-421A-80B3-6B5EC080B603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65" cy="172227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DA1D2953-FB87-4232-96E1-F88DB3D902F8}"/>
            </a:ext>
          </a:extLst>
        </xdr:cNvPr>
        <xdr:cNvSpPr txBox="1"/>
      </xdr:nvSpPr>
      <xdr:spPr>
        <a:xfrm>
          <a:off x="842645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65" cy="172227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602CCD0C-F4D6-4534-8BEF-BBE0A82B56EF}"/>
            </a:ext>
          </a:extLst>
        </xdr:cNvPr>
        <xdr:cNvSpPr txBox="1"/>
      </xdr:nvSpPr>
      <xdr:spPr>
        <a:xfrm>
          <a:off x="842645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65" cy="17222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2560F868-AB9F-450A-ACD1-C4F49E5C279B}"/>
            </a:ext>
          </a:extLst>
        </xdr:cNvPr>
        <xdr:cNvSpPr txBox="1"/>
      </xdr:nvSpPr>
      <xdr:spPr>
        <a:xfrm>
          <a:off x="842645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F7C2AD58-EAE6-4942-897D-CB1AA8A80011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94A0F162-9D05-4AB3-9D33-8D26A68549EA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D9AEDC4A-2BB8-4283-A3E4-8DAD9B0663B9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2227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F2D6CEB4-17F0-4E95-9B7B-6BD8C2F7F109}"/>
            </a:ext>
          </a:extLst>
        </xdr:cNvPr>
        <xdr:cNvSpPr txBox="1"/>
      </xdr:nvSpPr>
      <xdr:spPr>
        <a:xfrm>
          <a:off x="842645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65" cy="172227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853368C9-4261-48AE-9053-69D5A61FE371}"/>
            </a:ext>
          </a:extLst>
        </xdr:cNvPr>
        <xdr:cNvSpPr txBox="1"/>
      </xdr:nvSpPr>
      <xdr:spPr>
        <a:xfrm>
          <a:off x="842645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7262B973-6E7C-4CB9-9649-01D8B904259B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CEFA6C7-A187-480E-8C97-DD37D50D0CD6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14D9856-0D96-4589-9723-94263A32ECC0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8B66F33A-E6B6-41A3-B95F-401E34CFD7FC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26598E85-6A1C-4FF0-BC81-24FD8FD9EF01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BBD0E931-EED3-43E8-9334-A4014470ED8E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B8D389A3-DDB7-47B6-BC3F-07D12B61BFDB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4EE0F1D9-78A8-49D8-B74D-79F9D0FE7EAF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75734828-C98F-41AF-876E-5F2A093106D2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DED16E48-74F2-4419-9876-1861803E5309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E3F08B24-AA34-4770-8676-6A0DA25A2AAD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8119EED1-7CAB-4BD0-8321-F34095F66A5C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545925C2-8F57-4E80-994E-A1591DE7E2B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2BE69A75-E3F3-4554-8064-A50C3E08A512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F717163A-45F9-4A1E-944B-D4719FE69CF7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C0422CD7-DC9B-415A-87E9-6A2565EA34A0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AC622717-BED8-4C8B-A30D-1F852242235F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CD89ED4A-651D-4381-A1C0-4AC930C5C983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A771B14A-F560-46DF-8445-39ED746DF403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32601487-3984-421A-A236-9C51CCC24AEC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92DCB4AD-26D2-4E9E-AFC5-FA155B405866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CD023B9E-CFE9-471F-BFD5-9455DD47B02D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7D34AFAE-A0CB-4B30-9A05-4C3119EDB72E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9216A6A4-32DE-4900-84C6-7AD4DD61141B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2401E832-9E0D-4546-A41B-0125F6ECADB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8C551581-6732-49B1-BFAE-4DF1DC4BBDD7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858EFA34-D62B-413D-9782-9D70EB2E4605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DEAE78AC-9871-4513-94C4-83BB40BB71A3}"/>
            </a:ext>
          </a:extLst>
        </xdr:cNvPr>
        <xdr:cNvSpPr txBox="1"/>
      </xdr:nvSpPr>
      <xdr:spPr>
        <a:xfrm>
          <a:off x="842645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1B78223D-7B94-4622-A778-39F19EB22B56}"/>
            </a:ext>
          </a:extLst>
        </xdr:cNvPr>
        <xdr:cNvSpPr txBox="1"/>
      </xdr:nvSpPr>
      <xdr:spPr>
        <a:xfrm>
          <a:off x="842645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65" cy="172227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64BF9B92-BCB6-4177-BA38-E41DF73A981E}"/>
            </a:ext>
          </a:extLst>
        </xdr:cNvPr>
        <xdr:cNvSpPr txBox="1"/>
      </xdr:nvSpPr>
      <xdr:spPr>
        <a:xfrm>
          <a:off x="84264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D11A4B63-B68E-4967-A1E0-08F4F81E7651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79F8FBB6-911C-4C1F-BA4C-D6C01F687A30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132AA808-A837-48ED-AE17-AB9601477384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C9CDF7C5-67E8-485E-A202-0FF5AD77132D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65" cy="172227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6AFCAE51-B5B6-466A-938F-3E9802A93FC6}"/>
            </a:ext>
          </a:extLst>
        </xdr:cNvPr>
        <xdr:cNvSpPr txBox="1"/>
      </xdr:nvSpPr>
      <xdr:spPr>
        <a:xfrm>
          <a:off x="73723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113</xdr:row>
      <xdr:rowOff>0</xdr:rowOff>
    </xdr:from>
    <xdr:ext cx="65" cy="172227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B32C5341-F5EB-4577-A27C-0CFE36236BF4}"/>
            </a:ext>
          </a:extLst>
        </xdr:cNvPr>
        <xdr:cNvSpPr txBox="1"/>
      </xdr:nvSpPr>
      <xdr:spPr>
        <a:xfrm>
          <a:off x="73723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65" cy="172227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A760631F-C441-4065-8702-A55E2FE9D3A8}"/>
            </a:ext>
          </a:extLst>
        </xdr:cNvPr>
        <xdr:cNvSpPr txBox="1"/>
      </xdr:nvSpPr>
      <xdr:spPr>
        <a:xfrm>
          <a:off x="7372350" y="51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65" cy="172227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9B28C000-A9DA-4D3D-96AE-2554D63924A3}"/>
            </a:ext>
          </a:extLst>
        </xdr:cNvPr>
        <xdr:cNvSpPr txBox="1"/>
      </xdr:nvSpPr>
      <xdr:spPr>
        <a:xfrm>
          <a:off x="737235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224A1D3-85DC-4309-A6D0-A6FBBD6D1E8C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113</xdr:row>
      <xdr:rowOff>0</xdr:rowOff>
    </xdr:from>
    <xdr:ext cx="65" cy="172227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9D91A297-8409-41C1-96FC-7D7C0A6FAA01}"/>
            </a:ext>
          </a:extLst>
        </xdr:cNvPr>
        <xdr:cNvSpPr txBox="1"/>
      </xdr:nvSpPr>
      <xdr:spPr>
        <a:xfrm>
          <a:off x="73723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65" cy="172227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124638B6-1B9D-40CF-B415-717847E73886}"/>
            </a:ext>
          </a:extLst>
        </xdr:cNvPr>
        <xdr:cNvSpPr txBox="1"/>
      </xdr:nvSpPr>
      <xdr:spPr>
        <a:xfrm>
          <a:off x="842645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C963690D-F695-4032-928E-6BD849C75597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65" cy="17222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4B7A3D47-9D25-416A-A16F-26F04F37B7B7}"/>
            </a:ext>
          </a:extLst>
        </xdr:cNvPr>
        <xdr:cNvSpPr txBox="1"/>
      </xdr:nvSpPr>
      <xdr:spPr>
        <a:xfrm>
          <a:off x="842645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2CE2E741-9E8A-4CCC-B002-676FAFDFC50D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B532E46A-72CF-4658-A1BA-C7CBF60E2A3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37963CF-DE64-4554-92B8-C63A42AA18E9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22CB5F1F-E9ED-4AC9-BBC3-5D1D267E009B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2A9BC81C-B4A1-40B3-B286-0A596B289ACB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7B7CE326-C2D5-497E-8B49-46A269BF4DDF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6580BA01-E652-4B41-8252-591D43ACE4CD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B00F8CD9-58D9-4294-A8FD-D533CADBEA5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AA7582E0-C3E2-4266-81DB-FBE623CD28E3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111</xdr:row>
      <xdr:rowOff>0</xdr:rowOff>
    </xdr:from>
    <xdr:ext cx="65" cy="172227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2332AA51-D6E4-4E79-821E-86871A8901B4}"/>
            </a:ext>
          </a:extLst>
        </xdr:cNvPr>
        <xdr:cNvSpPr txBox="1"/>
      </xdr:nvSpPr>
      <xdr:spPr>
        <a:xfrm>
          <a:off x="73723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65" cy="172227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F2DEA1-C838-496E-B97C-1C0D9CC8E058}"/>
            </a:ext>
          </a:extLst>
        </xdr:cNvPr>
        <xdr:cNvSpPr txBox="1"/>
      </xdr:nvSpPr>
      <xdr:spPr>
        <a:xfrm>
          <a:off x="737235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7273C1A1-B152-41EA-B051-C3E64C8A72DF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B3F79169-5029-4523-B036-819C434A2F63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78FD51D8-B75C-4B20-B67F-E4813ABD24BE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65" cy="17222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5BAE0B4F-14D6-49A6-9711-4805B8CCE6E1}"/>
            </a:ext>
          </a:extLst>
        </xdr:cNvPr>
        <xdr:cNvSpPr txBox="1"/>
      </xdr:nvSpPr>
      <xdr:spPr>
        <a:xfrm>
          <a:off x="737235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65" cy="172227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8DA6BB5B-099A-4825-86B6-3E98606B3127}"/>
            </a:ext>
          </a:extLst>
        </xdr:cNvPr>
        <xdr:cNvSpPr txBox="1"/>
      </xdr:nvSpPr>
      <xdr:spPr>
        <a:xfrm>
          <a:off x="737235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65" cy="172227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895F2500-1C5C-4C1F-B6AF-711D2F09D9BA}"/>
            </a:ext>
          </a:extLst>
        </xdr:cNvPr>
        <xdr:cNvSpPr txBox="1"/>
      </xdr:nvSpPr>
      <xdr:spPr>
        <a:xfrm>
          <a:off x="737235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65" cy="172227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8AD1ECA5-3281-46F7-87CA-F24D409DAFE8}"/>
            </a:ext>
          </a:extLst>
        </xdr:cNvPr>
        <xdr:cNvSpPr txBox="1"/>
      </xdr:nvSpPr>
      <xdr:spPr>
        <a:xfrm>
          <a:off x="737235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65" cy="172227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3FB8FFB3-7CD2-448F-9048-16591441CB45}"/>
            </a:ext>
          </a:extLst>
        </xdr:cNvPr>
        <xdr:cNvSpPr txBox="1"/>
      </xdr:nvSpPr>
      <xdr:spPr>
        <a:xfrm>
          <a:off x="737235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65" cy="172227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B0B07E4C-BE31-4A72-8DB9-29E76B53E4C1}"/>
            </a:ext>
          </a:extLst>
        </xdr:cNvPr>
        <xdr:cNvSpPr txBox="1"/>
      </xdr:nvSpPr>
      <xdr:spPr>
        <a:xfrm>
          <a:off x="737235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65" cy="172227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2240C533-BBFF-43E4-9072-3719DFC8BF27}"/>
            </a:ext>
          </a:extLst>
        </xdr:cNvPr>
        <xdr:cNvSpPr txBox="1"/>
      </xdr:nvSpPr>
      <xdr:spPr>
        <a:xfrm>
          <a:off x="737235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65" cy="172227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FA8D87E2-0174-4B3F-8600-7D546E1920FA}"/>
            </a:ext>
          </a:extLst>
        </xdr:cNvPr>
        <xdr:cNvSpPr txBox="1"/>
      </xdr:nvSpPr>
      <xdr:spPr>
        <a:xfrm>
          <a:off x="737235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65" cy="172227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1AB9AC4-45C6-4E9E-AD27-24E7FFA619B5}"/>
            </a:ext>
          </a:extLst>
        </xdr:cNvPr>
        <xdr:cNvSpPr txBox="1"/>
      </xdr:nvSpPr>
      <xdr:spPr>
        <a:xfrm>
          <a:off x="737235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65" cy="17222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B454B6E2-723B-4CED-8E65-03D4FE2951BB}"/>
            </a:ext>
          </a:extLst>
        </xdr:cNvPr>
        <xdr:cNvSpPr txBox="1"/>
      </xdr:nvSpPr>
      <xdr:spPr>
        <a:xfrm>
          <a:off x="73723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65" cy="17222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E70DF4E3-3390-49C2-93CA-AFA8948BFD0B}"/>
            </a:ext>
          </a:extLst>
        </xdr:cNvPr>
        <xdr:cNvSpPr txBox="1"/>
      </xdr:nvSpPr>
      <xdr:spPr>
        <a:xfrm>
          <a:off x="842645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1253E06F-185F-48E0-AD1D-CD20AC59890F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65" cy="17222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9B0A8D36-AC08-4158-8363-2996F1BEF079}"/>
            </a:ext>
          </a:extLst>
        </xdr:cNvPr>
        <xdr:cNvSpPr txBox="1"/>
      </xdr:nvSpPr>
      <xdr:spPr>
        <a:xfrm>
          <a:off x="842645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65" cy="172227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B4BC5B98-1684-42D3-969A-3FC2ED2F0C32}"/>
            </a:ext>
          </a:extLst>
        </xdr:cNvPr>
        <xdr:cNvSpPr txBox="1"/>
      </xdr:nvSpPr>
      <xdr:spPr>
        <a:xfrm>
          <a:off x="842645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65" cy="172227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AED08679-4436-4770-9A93-CCA4040142E1}"/>
            </a:ext>
          </a:extLst>
        </xdr:cNvPr>
        <xdr:cNvSpPr txBox="1"/>
      </xdr:nvSpPr>
      <xdr:spPr>
        <a:xfrm>
          <a:off x="842645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57BEE299-1057-4C54-9BC8-152E7BC26520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10AC8AED-E6C2-450A-A45B-FFA7479D01D6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19BE1AEB-2CCE-4103-9422-CF03979F2DB5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2227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59635784-0DE6-4CAB-9D09-ECB0E5A5D7EC}"/>
            </a:ext>
          </a:extLst>
        </xdr:cNvPr>
        <xdr:cNvSpPr txBox="1"/>
      </xdr:nvSpPr>
      <xdr:spPr>
        <a:xfrm>
          <a:off x="842645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65" cy="172227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569DD535-0952-4D9F-A3BE-3557E8847A9E}"/>
            </a:ext>
          </a:extLst>
        </xdr:cNvPr>
        <xdr:cNvSpPr txBox="1"/>
      </xdr:nvSpPr>
      <xdr:spPr>
        <a:xfrm>
          <a:off x="842645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3F09A653-EBEA-47CC-A115-58F97CA9D81C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AC747B80-870E-4172-BC27-4ACA221456BD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194571BE-4D97-4E30-9D15-36F3D0BEB482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6D0E4E4C-66F2-4BBA-8321-BD3BEFFDC43B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5F90FE34-2071-4584-89E6-1F4459D0197E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EF4719B8-B16F-4E0C-8778-61F83479176C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A221C6B7-C01D-4FA6-90AD-B27C973D0A8E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F86DFB1E-4E4C-49B0-8E47-FFBDA5C25A7B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1BFDB6AF-F837-40DC-B7A6-40DF79E7AF89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E609048-BAF5-4FCD-9EFE-97164B7058BD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9524A83C-384A-48E5-8825-36FD176D2FA4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C42B6493-D127-4419-9625-8828A0C0ADA4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2269C267-DF57-4867-B3D4-F9722C27DEE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F3CF2B54-1549-43BE-917D-E8195D91557D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24C501C7-B53F-4BB6-B9E4-270F30EC92E8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8085943D-D1D7-40B2-8CBE-10AA3E2A2C01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F077E515-8D5D-4B9E-9975-F34235908ED9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74809CD7-23E8-4C15-BAF3-6FC692C95FCE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BCE4382A-841B-4B5F-8799-815FFFCF214A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56AB44EB-0268-43EC-B6D5-A4E6EB0E4FF0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67BD9846-7CF8-43DF-99AF-0A1EE7651EAA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7FFF877A-6181-427E-968B-61F1AE9E4C01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9C01996C-5D86-4F5A-B056-EE06B7B43BC9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57F708D4-7E3C-45FD-BDCC-2858DAC084E5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D6A1CD07-A9C1-476C-8CA2-E094B4ACA75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F57CE7E-442B-4E5F-A285-BFA173C9DCB0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59</xdr:row>
      <xdr:rowOff>0</xdr:rowOff>
    </xdr:from>
    <xdr:ext cx="65" cy="172227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867597AA-3A70-4308-9F66-079154B4B020}"/>
            </a:ext>
          </a:extLst>
        </xdr:cNvPr>
        <xdr:cNvSpPr txBox="1"/>
      </xdr:nvSpPr>
      <xdr:spPr>
        <a:xfrm>
          <a:off x="73723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D5E685F0-7AF9-4A72-B8A5-092CBA3C4E0E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93</xdr:row>
      <xdr:rowOff>0</xdr:rowOff>
    </xdr:from>
    <xdr:ext cx="65" cy="172227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5A99A1F4-3D0B-40C9-943D-38166E6C5C0B}"/>
            </a:ext>
          </a:extLst>
        </xdr:cNvPr>
        <xdr:cNvSpPr txBox="1"/>
      </xdr:nvSpPr>
      <xdr:spPr>
        <a:xfrm>
          <a:off x="73723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65" cy="172227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A64DDF25-5DA1-4246-94FD-FB0F4052B8C4}"/>
            </a:ext>
          </a:extLst>
        </xdr:cNvPr>
        <xdr:cNvSpPr txBox="1"/>
      </xdr:nvSpPr>
      <xdr:spPr>
        <a:xfrm>
          <a:off x="73723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9214D354-2ABD-4B14-A5E0-D072774A489C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D36C854F-AE24-4AB0-B5E1-1A8C81D22B5C}"/>
            </a:ext>
          </a:extLst>
        </xdr:cNvPr>
        <xdr:cNvSpPr txBox="1"/>
      </xdr:nvSpPr>
      <xdr:spPr>
        <a:xfrm>
          <a:off x="73723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108</xdr:row>
      <xdr:rowOff>0</xdr:rowOff>
    </xdr:from>
    <xdr:ext cx="65" cy="172227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6690D533-3F41-48EA-BD45-D06154E30669}"/>
            </a:ext>
          </a:extLst>
        </xdr:cNvPr>
        <xdr:cNvSpPr txBox="1"/>
      </xdr:nvSpPr>
      <xdr:spPr>
        <a:xfrm>
          <a:off x="73723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5B261AAF-3970-490F-B7BC-B8942417ED41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136</xdr:row>
      <xdr:rowOff>0</xdr:rowOff>
    </xdr:from>
    <xdr:ext cx="65" cy="172227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78E3B776-735F-4860-9EE6-C12DA4CA151E}"/>
            </a:ext>
          </a:extLst>
        </xdr:cNvPr>
        <xdr:cNvSpPr txBox="1"/>
      </xdr:nvSpPr>
      <xdr:spPr>
        <a:xfrm>
          <a:off x="73723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DE8FDEE3-C594-4224-AD56-24496A14B6CD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108</xdr:row>
      <xdr:rowOff>0</xdr:rowOff>
    </xdr:from>
    <xdr:ext cx="65" cy="172227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1ABE8BC5-ED25-4C25-AF1D-C7889886EBCB}"/>
            </a:ext>
          </a:extLst>
        </xdr:cNvPr>
        <xdr:cNvSpPr txBox="1"/>
      </xdr:nvSpPr>
      <xdr:spPr>
        <a:xfrm>
          <a:off x="73723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65" cy="172227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569E790B-4659-45B8-B00A-6E9C0D97B4B1}"/>
            </a:ext>
          </a:extLst>
        </xdr:cNvPr>
        <xdr:cNvSpPr txBox="1"/>
      </xdr:nvSpPr>
      <xdr:spPr>
        <a:xfrm>
          <a:off x="84264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7E714948-8BB3-4A2F-9B8A-3D61369157F1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75C5CB5F-2C18-47BF-913E-0A57DCB4CA7A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24FB918C-19AA-4593-9FF7-57CE12632BFF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5813A20-667E-437E-ABFC-4156DCCBDA9A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65" cy="172227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1834E5D5-0538-49C4-BB0D-B7754064309D}"/>
            </a:ext>
          </a:extLst>
        </xdr:cNvPr>
        <xdr:cNvSpPr txBox="1"/>
      </xdr:nvSpPr>
      <xdr:spPr>
        <a:xfrm>
          <a:off x="73723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113</xdr:row>
      <xdr:rowOff>0</xdr:rowOff>
    </xdr:from>
    <xdr:ext cx="65" cy="172227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3C5E34EC-8C73-4E29-8AC6-7F2F9DDEADB5}"/>
            </a:ext>
          </a:extLst>
        </xdr:cNvPr>
        <xdr:cNvSpPr txBox="1"/>
      </xdr:nvSpPr>
      <xdr:spPr>
        <a:xfrm>
          <a:off x="73723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65" cy="172227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4A5FB058-2F9D-4FE0-BC10-E43AE8C30394}"/>
            </a:ext>
          </a:extLst>
        </xdr:cNvPr>
        <xdr:cNvSpPr txBox="1"/>
      </xdr:nvSpPr>
      <xdr:spPr>
        <a:xfrm>
          <a:off x="7372350" y="51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65" cy="172227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F84A5C60-07C2-46A7-864F-B34937AE7153}"/>
            </a:ext>
          </a:extLst>
        </xdr:cNvPr>
        <xdr:cNvSpPr txBox="1"/>
      </xdr:nvSpPr>
      <xdr:spPr>
        <a:xfrm>
          <a:off x="737235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202C99BD-E6AB-48C3-9AE6-A45170EA1BD5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113</xdr:row>
      <xdr:rowOff>0</xdr:rowOff>
    </xdr:from>
    <xdr:ext cx="65" cy="172227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A5A69146-3150-487D-8D13-4079C5598710}"/>
            </a:ext>
          </a:extLst>
        </xdr:cNvPr>
        <xdr:cNvSpPr txBox="1"/>
      </xdr:nvSpPr>
      <xdr:spPr>
        <a:xfrm>
          <a:off x="73723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65" cy="172227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D067C2CB-7D21-489B-AC92-E69467618B21}"/>
            </a:ext>
          </a:extLst>
        </xdr:cNvPr>
        <xdr:cNvSpPr txBox="1"/>
      </xdr:nvSpPr>
      <xdr:spPr>
        <a:xfrm>
          <a:off x="842645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AAD19B5B-792F-4B50-A498-FF430798A701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65" cy="172227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8164BED3-B6F8-4FBB-9662-FE43409A569A}"/>
            </a:ext>
          </a:extLst>
        </xdr:cNvPr>
        <xdr:cNvSpPr txBox="1"/>
      </xdr:nvSpPr>
      <xdr:spPr>
        <a:xfrm>
          <a:off x="842645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BE9AC807-9EC8-4E7B-AC6B-356A75FC5D03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F4B63DE8-1D12-4606-BD92-CC001954660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F4860778-EED8-4480-8AEE-9C6E06D5E6EE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D6497FC0-E3F7-4592-AC48-653C3D305A44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F5E0CC7A-F052-4805-99A4-9C640060F77C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80B48459-3766-4066-9442-1E2CD724E93C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567AF556-F80D-4FCD-8B8D-3A84CA84ACEC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3E61BF00-7092-4B5A-8EFA-F76055ACC10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60609D78-9035-495E-A913-53ABB647F29F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111</xdr:row>
      <xdr:rowOff>0</xdr:rowOff>
    </xdr:from>
    <xdr:ext cx="65" cy="172227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6F9609FA-8AF3-4886-8389-299674230933}"/>
            </a:ext>
          </a:extLst>
        </xdr:cNvPr>
        <xdr:cNvSpPr txBox="1"/>
      </xdr:nvSpPr>
      <xdr:spPr>
        <a:xfrm>
          <a:off x="73723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65" cy="172227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312725A0-4BF6-4620-BE2F-4A2B41AA774C}"/>
            </a:ext>
          </a:extLst>
        </xdr:cNvPr>
        <xdr:cNvSpPr txBox="1"/>
      </xdr:nvSpPr>
      <xdr:spPr>
        <a:xfrm>
          <a:off x="737235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72FB5AE4-81B4-46C7-AF4D-A6C27A0DCD8E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440BDDC2-607D-41EE-AE0D-F6D59CD64898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4DF53B0D-A8C2-4AE8-9C53-3B942AFF1054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65" cy="172227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4E0FDFA8-81FA-468D-B438-399BF8AF827D}"/>
            </a:ext>
          </a:extLst>
        </xdr:cNvPr>
        <xdr:cNvSpPr txBox="1"/>
      </xdr:nvSpPr>
      <xdr:spPr>
        <a:xfrm>
          <a:off x="737235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65" cy="172227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FF16C0A9-6BA4-4161-9ACD-CD9D066EB3BD}"/>
            </a:ext>
          </a:extLst>
        </xdr:cNvPr>
        <xdr:cNvSpPr txBox="1"/>
      </xdr:nvSpPr>
      <xdr:spPr>
        <a:xfrm>
          <a:off x="737235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65" cy="172227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B689BB95-B6D9-4650-A76D-C436D1097E68}"/>
            </a:ext>
          </a:extLst>
        </xdr:cNvPr>
        <xdr:cNvSpPr txBox="1"/>
      </xdr:nvSpPr>
      <xdr:spPr>
        <a:xfrm>
          <a:off x="737235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65" cy="172227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D9348BBA-F113-40A7-B578-8726DC305A8D}"/>
            </a:ext>
          </a:extLst>
        </xdr:cNvPr>
        <xdr:cNvSpPr txBox="1"/>
      </xdr:nvSpPr>
      <xdr:spPr>
        <a:xfrm>
          <a:off x="737235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65" cy="172227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78503AA1-A665-41EE-9CF7-5B3611A868FE}"/>
            </a:ext>
          </a:extLst>
        </xdr:cNvPr>
        <xdr:cNvSpPr txBox="1"/>
      </xdr:nvSpPr>
      <xdr:spPr>
        <a:xfrm>
          <a:off x="737235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65" cy="172227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2CD1F0C4-A6DF-44D9-9077-73C995C9C877}"/>
            </a:ext>
          </a:extLst>
        </xdr:cNvPr>
        <xdr:cNvSpPr txBox="1"/>
      </xdr:nvSpPr>
      <xdr:spPr>
        <a:xfrm>
          <a:off x="737235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65" cy="172227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F418D12F-82B2-4A32-86DC-990CB266C14A}"/>
            </a:ext>
          </a:extLst>
        </xdr:cNvPr>
        <xdr:cNvSpPr txBox="1"/>
      </xdr:nvSpPr>
      <xdr:spPr>
        <a:xfrm>
          <a:off x="737235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65" cy="172227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BE0D2BE4-9B98-42A2-AB25-ED5D698C62C3}"/>
            </a:ext>
          </a:extLst>
        </xdr:cNvPr>
        <xdr:cNvSpPr txBox="1"/>
      </xdr:nvSpPr>
      <xdr:spPr>
        <a:xfrm>
          <a:off x="737235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65" cy="172227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E5BC9D63-AC83-4D67-AB6B-0E6E3CA91681}"/>
            </a:ext>
          </a:extLst>
        </xdr:cNvPr>
        <xdr:cNvSpPr txBox="1"/>
      </xdr:nvSpPr>
      <xdr:spPr>
        <a:xfrm>
          <a:off x="737235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65" cy="172227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9BE136E7-31D1-4F47-B295-9154DEA300F8}"/>
            </a:ext>
          </a:extLst>
        </xdr:cNvPr>
        <xdr:cNvSpPr txBox="1"/>
      </xdr:nvSpPr>
      <xdr:spPr>
        <a:xfrm>
          <a:off x="73723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65" cy="172227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14B5FF4E-2F9C-4291-A784-70AD49B3E109}"/>
            </a:ext>
          </a:extLst>
        </xdr:cNvPr>
        <xdr:cNvSpPr txBox="1"/>
      </xdr:nvSpPr>
      <xdr:spPr>
        <a:xfrm>
          <a:off x="842645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61853CD0-CC15-4E4A-819E-D8AE7C790C3A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65" cy="172227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13D2E2F-03E0-467B-B326-20567C782931}"/>
            </a:ext>
          </a:extLst>
        </xdr:cNvPr>
        <xdr:cNvSpPr txBox="1"/>
      </xdr:nvSpPr>
      <xdr:spPr>
        <a:xfrm>
          <a:off x="842645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65" cy="172227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E16F7652-2607-4437-9C71-DE0A4A507E5F}"/>
            </a:ext>
          </a:extLst>
        </xdr:cNvPr>
        <xdr:cNvSpPr txBox="1"/>
      </xdr:nvSpPr>
      <xdr:spPr>
        <a:xfrm>
          <a:off x="842645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65" cy="172227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7B5531F7-5F65-4A09-A36F-5419BBB6CE30}"/>
            </a:ext>
          </a:extLst>
        </xdr:cNvPr>
        <xdr:cNvSpPr txBox="1"/>
      </xdr:nvSpPr>
      <xdr:spPr>
        <a:xfrm>
          <a:off x="842645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AD1F73E9-8602-4B6B-BED1-27612436EC4D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3E69696F-B3E8-49FD-843C-E57BC0F14BBC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634EF880-3481-4AD6-88BC-77002A21795C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2227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FD682BCD-F3F0-4C4F-B6D0-0EEB640CD803}"/>
            </a:ext>
          </a:extLst>
        </xdr:cNvPr>
        <xdr:cNvSpPr txBox="1"/>
      </xdr:nvSpPr>
      <xdr:spPr>
        <a:xfrm>
          <a:off x="842645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65" cy="172227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86187B1C-FDCC-4400-8C94-7C44208FB1D3}"/>
            </a:ext>
          </a:extLst>
        </xdr:cNvPr>
        <xdr:cNvSpPr txBox="1"/>
      </xdr:nvSpPr>
      <xdr:spPr>
        <a:xfrm>
          <a:off x="842645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BF8DF582-C9A8-4E97-B31A-9F9AECAD023E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C1A5062A-A2DF-4A9B-BDBC-3183ED67F64F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F1DBB246-E6DA-4877-A590-AB5B8DE26923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D627AD49-3137-4445-B937-E68FD8C8B806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78E78021-0728-4FC8-BFF2-F2215A9AE8C0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D3D98951-493E-4A55-81E4-1D4F210DA383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F94165F5-E613-4BB9-8E3C-C3DB5F90AAA8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38867816-A661-4E31-A19C-BC0C8D4A060A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CCE6FF14-329F-415F-96C8-98943F6E2009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167C30EB-6E40-414E-B69A-2BF0EDB9C734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C392491C-D127-45E8-B368-E2B722DA8682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E91F7F2A-127C-4C9E-B3FD-5E7278E0DF66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1C509CA3-EE39-424F-8F4D-AACEFD5A213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30C3F57E-F422-46C7-9C93-18B250872323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6C3F94C1-E618-4934-BB28-1780DC0D294A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D2DF2B3C-CD8A-4522-AC1E-07B17F0CDF26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13A627C3-1E46-46DE-9464-E10740DEFBD8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4492149D-7A8F-444D-BF4E-1FC4FACBD9E8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17B269EF-FE42-4BD8-B61E-CEC59399C129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15746F5D-F5F7-4F6B-870D-D06279AE617D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C7BF27DD-A29C-4A61-9D66-921E84BAE5ED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DE7E47FF-930D-4346-9767-14FFDCC3BB5E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77103A54-F487-48F0-91C0-ABA4DA129A27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7AB5546D-1315-417D-B9A7-46588833ABEE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E99E659B-4F59-4DF3-9E56-A4F15F91880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16EBFFCA-34BC-4147-ADFF-CD93F46DE8D6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59</xdr:row>
      <xdr:rowOff>0</xdr:rowOff>
    </xdr:from>
    <xdr:ext cx="65" cy="172227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D1048FCC-2106-46DB-BC4C-D13EACF29A02}"/>
            </a:ext>
          </a:extLst>
        </xdr:cNvPr>
        <xdr:cNvSpPr txBox="1"/>
      </xdr:nvSpPr>
      <xdr:spPr>
        <a:xfrm>
          <a:off x="73723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E65C0CD4-3D58-40A2-9593-EF9539970859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93</xdr:row>
      <xdr:rowOff>0</xdr:rowOff>
    </xdr:from>
    <xdr:ext cx="65" cy="172227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26590FC0-8207-4152-9BEF-09E1E608A337}"/>
            </a:ext>
          </a:extLst>
        </xdr:cNvPr>
        <xdr:cNvSpPr txBox="1"/>
      </xdr:nvSpPr>
      <xdr:spPr>
        <a:xfrm>
          <a:off x="73723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65" cy="172227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53379A59-BA68-4A8A-A80D-ACCAF19F24FC}"/>
            </a:ext>
          </a:extLst>
        </xdr:cNvPr>
        <xdr:cNvSpPr txBox="1"/>
      </xdr:nvSpPr>
      <xdr:spPr>
        <a:xfrm>
          <a:off x="73723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E8361EB1-4680-4F36-BA14-5E8891F2E2FA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76D15790-C98C-49BB-BF8D-1DE90E4492C7}"/>
            </a:ext>
          </a:extLst>
        </xdr:cNvPr>
        <xdr:cNvSpPr txBox="1"/>
      </xdr:nvSpPr>
      <xdr:spPr>
        <a:xfrm>
          <a:off x="73723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108</xdr:row>
      <xdr:rowOff>0</xdr:rowOff>
    </xdr:from>
    <xdr:ext cx="65" cy="172227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B5ABF4E-0EC3-45DC-B610-88E6CB6229FF}"/>
            </a:ext>
          </a:extLst>
        </xdr:cNvPr>
        <xdr:cNvSpPr txBox="1"/>
      </xdr:nvSpPr>
      <xdr:spPr>
        <a:xfrm>
          <a:off x="73723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4BFC1386-9BDB-46BC-AF82-03178EB22151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136</xdr:row>
      <xdr:rowOff>0</xdr:rowOff>
    </xdr:from>
    <xdr:ext cx="65" cy="172227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4CB75C1E-D618-46DA-823E-3548E6FAB2BA}"/>
            </a:ext>
          </a:extLst>
        </xdr:cNvPr>
        <xdr:cNvSpPr txBox="1"/>
      </xdr:nvSpPr>
      <xdr:spPr>
        <a:xfrm>
          <a:off x="73723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7F2AFE06-99FE-4605-9B5B-AD2CD48F910E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108</xdr:row>
      <xdr:rowOff>0</xdr:rowOff>
    </xdr:from>
    <xdr:ext cx="65" cy="172227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73730BF5-CA0C-4457-85C6-D6C1D729FB24}"/>
            </a:ext>
          </a:extLst>
        </xdr:cNvPr>
        <xdr:cNvSpPr txBox="1"/>
      </xdr:nvSpPr>
      <xdr:spPr>
        <a:xfrm>
          <a:off x="73723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F9748BF9-EF36-4708-99AF-2723830AA232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5DC4704A-107E-4CB8-A11C-517A5C36E585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65" cy="172227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F07E3421-F474-43DC-8D5F-30F76A4C7FBB}"/>
            </a:ext>
          </a:extLst>
        </xdr:cNvPr>
        <xdr:cNvSpPr txBox="1"/>
      </xdr:nvSpPr>
      <xdr:spPr>
        <a:xfrm>
          <a:off x="84264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7E1CF5B9-83FD-44BF-BBAC-90F874C8319E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3ED40641-3B2C-478A-981A-2F056AB3D361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F1DA597E-651D-4CEB-96DE-4CFDDFB4D907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72C92599-56EA-4F72-B3CF-DF6D4A4DE97F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65" cy="172227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6829BF-463A-40A6-9643-663CE1ACA050}"/>
            </a:ext>
          </a:extLst>
        </xdr:cNvPr>
        <xdr:cNvSpPr txBox="1"/>
      </xdr:nvSpPr>
      <xdr:spPr>
        <a:xfrm>
          <a:off x="73723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113</xdr:row>
      <xdr:rowOff>0</xdr:rowOff>
    </xdr:from>
    <xdr:ext cx="65" cy="172227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CBA3718-CE06-4D74-BDCC-1330E0AC5AD6}"/>
            </a:ext>
          </a:extLst>
        </xdr:cNvPr>
        <xdr:cNvSpPr txBox="1"/>
      </xdr:nvSpPr>
      <xdr:spPr>
        <a:xfrm>
          <a:off x="73723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</xdr:row>
      <xdr:rowOff>0</xdr:rowOff>
    </xdr:from>
    <xdr:ext cx="65" cy="172227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CF12E25A-15DE-4C8A-A6DB-058244A327B1}"/>
            </a:ext>
          </a:extLst>
        </xdr:cNvPr>
        <xdr:cNvSpPr txBox="1"/>
      </xdr:nvSpPr>
      <xdr:spPr>
        <a:xfrm>
          <a:off x="7372350" y="51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65" cy="172227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58B87F1C-DBB2-48B0-850D-F9CB0F476CC7}"/>
            </a:ext>
          </a:extLst>
        </xdr:cNvPr>
        <xdr:cNvSpPr txBox="1"/>
      </xdr:nvSpPr>
      <xdr:spPr>
        <a:xfrm>
          <a:off x="737235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53AFD13-AE13-4CF6-9BA1-F4CA88E765D7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113</xdr:row>
      <xdr:rowOff>0</xdr:rowOff>
    </xdr:from>
    <xdr:ext cx="65" cy="172227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838DBD12-9048-43BA-8F26-B3539A06B580}"/>
            </a:ext>
          </a:extLst>
        </xdr:cNvPr>
        <xdr:cNvSpPr txBox="1"/>
      </xdr:nvSpPr>
      <xdr:spPr>
        <a:xfrm>
          <a:off x="73723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65" cy="172227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E9C0F0CF-1CC4-4ED9-B6C3-CF99265F83D2}"/>
            </a:ext>
          </a:extLst>
        </xdr:cNvPr>
        <xdr:cNvSpPr txBox="1"/>
      </xdr:nvSpPr>
      <xdr:spPr>
        <a:xfrm>
          <a:off x="842645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D5B31A91-77A8-4896-84A3-8C29D2AE4390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65" cy="172227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25870DDE-BB42-4332-9F2C-222F8A9647A5}"/>
            </a:ext>
          </a:extLst>
        </xdr:cNvPr>
        <xdr:cNvSpPr txBox="1"/>
      </xdr:nvSpPr>
      <xdr:spPr>
        <a:xfrm>
          <a:off x="842645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4EDF082C-8F7C-467D-A335-09C4CD42DBE9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4415B563-45AA-478D-9D0B-66580AB5ADC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8BE4F661-0BC2-4276-85F3-ACAA4B4633C2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DDDB1DD5-34C2-41A7-A918-D791E637153A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A4C8C347-19F6-4081-9A43-E7879C4D4E98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C0E11EF0-DBE5-412E-BF90-607986C68CC4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5FFDF304-F4DA-47AD-8A27-A9021C5201F4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54DE0092-AB87-4DF4-BF64-8D42E43AFAD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807E140-439D-424C-B08C-DC8D6F217620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111</xdr:row>
      <xdr:rowOff>0</xdr:rowOff>
    </xdr:from>
    <xdr:ext cx="65" cy="172227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47914D8-5BE8-410F-928F-81860C64A543}"/>
            </a:ext>
          </a:extLst>
        </xdr:cNvPr>
        <xdr:cNvSpPr txBox="1"/>
      </xdr:nvSpPr>
      <xdr:spPr>
        <a:xfrm>
          <a:off x="73723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65" cy="172227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9C9B5D2B-F54F-4EFC-8AC3-0B4F1DA10FBA}"/>
            </a:ext>
          </a:extLst>
        </xdr:cNvPr>
        <xdr:cNvSpPr txBox="1"/>
      </xdr:nvSpPr>
      <xdr:spPr>
        <a:xfrm>
          <a:off x="737235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CFA53DF4-E232-4DC1-AB91-C3CF90CD1C5E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F954E595-3BB3-4D65-94F9-096F7CD5B87C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FE208A9E-282D-4895-AEB1-1AC84A685F0E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</xdr:row>
      <xdr:rowOff>0</xdr:rowOff>
    </xdr:from>
    <xdr:ext cx="65" cy="172227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F90F82FF-4C6C-4132-B4F8-DEC3EAF35BD8}"/>
            </a:ext>
          </a:extLst>
        </xdr:cNvPr>
        <xdr:cNvSpPr txBox="1"/>
      </xdr:nvSpPr>
      <xdr:spPr>
        <a:xfrm>
          <a:off x="737235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65" cy="172227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6367FB47-0365-4B88-84EA-E2295E568587}"/>
            </a:ext>
          </a:extLst>
        </xdr:cNvPr>
        <xdr:cNvSpPr txBox="1"/>
      </xdr:nvSpPr>
      <xdr:spPr>
        <a:xfrm>
          <a:off x="737235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65" cy="172227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D1147179-3E9D-4242-AC4B-DF4017A9E5A4}"/>
            </a:ext>
          </a:extLst>
        </xdr:cNvPr>
        <xdr:cNvSpPr txBox="1"/>
      </xdr:nvSpPr>
      <xdr:spPr>
        <a:xfrm>
          <a:off x="737235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65" cy="172227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19EE6436-8440-4F4C-A49E-269374A9EA02}"/>
            </a:ext>
          </a:extLst>
        </xdr:cNvPr>
        <xdr:cNvSpPr txBox="1"/>
      </xdr:nvSpPr>
      <xdr:spPr>
        <a:xfrm>
          <a:off x="737235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65" cy="172227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9B9A1FE0-3A1C-4A2A-B016-52DFE1E3A432}"/>
            </a:ext>
          </a:extLst>
        </xdr:cNvPr>
        <xdr:cNvSpPr txBox="1"/>
      </xdr:nvSpPr>
      <xdr:spPr>
        <a:xfrm>
          <a:off x="737235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65" cy="172227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C6392C85-5033-466B-8DCC-80FC5226EA63}"/>
            </a:ext>
          </a:extLst>
        </xdr:cNvPr>
        <xdr:cNvSpPr txBox="1"/>
      </xdr:nvSpPr>
      <xdr:spPr>
        <a:xfrm>
          <a:off x="737235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65" cy="172227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33800FFC-5668-448E-8515-42EE4223B7E9}"/>
            </a:ext>
          </a:extLst>
        </xdr:cNvPr>
        <xdr:cNvSpPr txBox="1"/>
      </xdr:nvSpPr>
      <xdr:spPr>
        <a:xfrm>
          <a:off x="737235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65" cy="172227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52CEF5C7-E774-45B2-A01B-C844B484D2F8}"/>
            </a:ext>
          </a:extLst>
        </xdr:cNvPr>
        <xdr:cNvSpPr txBox="1"/>
      </xdr:nvSpPr>
      <xdr:spPr>
        <a:xfrm>
          <a:off x="737235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65" cy="172227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32A942F8-314E-45BC-BFAA-7A69947B1852}"/>
            </a:ext>
          </a:extLst>
        </xdr:cNvPr>
        <xdr:cNvSpPr txBox="1"/>
      </xdr:nvSpPr>
      <xdr:spPr>
        <a:xfrm>
          <a:off x="737235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65" cy="172227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CEF94CA-11CA-435E-BEA9-9EC1BFC4CD12}"/>
            </a:ext>
          </a:extLst>
        </xdr:cNvPr>
        <xdr:cNvSpPr txBox="1"/>
      </xdr:nvSpPr>
      <xdr:spPr>
        <a:xfrm>
          <a:off x="73723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65" cy="172227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84637FA0-F120-49C0-8E16-738E1687C7EF}"/>
            </a:ext>
          </a:extLst>
        </xdr:cNvPr>
        <xdr:cNvSpPr txBox="1"/>
      </xdr:nvSpPr>
      <xdr:spPr>
        <a:xfrm>
          <a:off x="842645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658A3C22-5DE3-4BE5-84AE-9835F313D349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65" cy="172227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4A5CCA17-99E5-4EDF-8E93-E17B0CA57276}"/>
            </a:ext>
          </a:extLst>
        </xdr:cNvPr>
        <xdr:cNvSpPr txBox="1"/>
      </xdr:nvSpPr>
      <xdr:spPr>
        <a:xfrm>
          <a:off x="842645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65" cy="172227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27E59908-B7DB-4DCA-B83B-3DCD826143D8}"/>
            </a:ext>
          </a:extLst>
        </xdr:cNvPr>
        <xdr:cNvSpPr txBox="1"/>
      </xdr:nvSpPr>
      <xdr:spPr>
        <a:xfrm>
          <a:off x="842645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65" cy="172227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9F5B4877-2831-4F3D-9756-77D64620AB21}"/>
            </a:ext>
          </a:extLst>
        </xdr:cNvPr>
        <xdr:cNvSpPr txBox="1"/>
      </xdr:nvSpPr>
      <xdr:spPr>
        <a:xfrm>
          <a:off x="842645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C1A4A57-2211-4820-A3FC-E86DE14C3619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7B3D7F9C-992B-452E-852E-C251AA6A4B78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CEC51734-DACD-4B3A-8964-E0104CEA6AD8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2227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D7EBDD32-E63F-43C0-A85D-0D0BB5409C63}"/>
            </a:ext>
          </a:extLst>
        </xdr:cNvPr>
        <xdr:cNvSpPr txBox="1"/>
      </xdr:nvSpPr>
      <xdr:spPr>
        <a:xfrm>
          <a:off x="842645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65" cy="172227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1BA74CE5-100D-4A08-8131-A966352707B3}"/>
            </a:ext>
          </a:extLst>
        </xdr:cNvPr>
        <xdr:cNvSpPr txBox="1"/>
      </xdr:nvSpPr>
      <xdr:spPr>
        <a:xfrm>
          <a:off x="842645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2538ACA-4308-41DB-AF04-C7C353EB82EF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561D6E4F-5AF6-4E51-9A66-2BF14FDFF107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F5CBC6E3-30A0-4925-A64B-D8AAE644A218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1941EFD2-24C6-4B55-BB86-73FE13BBDA97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646A1526-F5CF-4D08-8D8A-7A82140A5777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7BF9FD23-3982-4C0D-ABFC-69FB6F81E1AB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D9AA8DB6-9E68-419A-863D-F2F61DC1A097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17E21333-7468-45DD-87EE-7BD14876F938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1369CD0C-4862-4857-BF0F-54C183B4ABE7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42DB9A12-0970-49E3-A16D-BA4AD99EC657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54FAC4-FC6C-41C6-AA68-C8380A147BFB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C1077C42-E481-466C-92A6-4D576A494110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3112A768-0DB6-4AA5-AFF5-AA7F028AC3F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5F90FB20-5884-4E6A-983F-4FD2ED5D40B0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3878558B-1E67-4420-95E7-A19F1A30A5D6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13BE18D4-30E2-4E94-A136-799D975BA97F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3FF759EB-EB83-435F-9EE4-E2FD6E7EEB21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AEB98D5-A79F-440D-A1F0-BBB07F25A00E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4D58075E-47B8-4AAD-8070-2F2FD123595C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64BDF929-6470-4B9C-A291-3C4BF76FC336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8B713F9A-4CE8-4A15-A5AD-9DA439D2C365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2C5D8598-1CC3-4859-96FA-A17368D28978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6A3793F5-2F15-4947-927A-ADC3445C03EE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1D3917FD-09D7-42D8-8AF6-792666A388A4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42594ABD-08AA-4928-BCE5-BD2EB00ABC9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C0D4565A-10CC-4C9D-AFE5-CADB336E7886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59</xdr:row>
      <xdr:rowOff>0</xdr:rowOff>
    </xdr:from>
    <xdr:ext cx="65" cy="172227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A847CE70-592F-4B81-AB06-1C5ABF4DB58E}"/>
            </a:ext>
          </a:extLst>
        </xdr:cNvPr>
        <xdr:cNvSpPr txBox="1"/>
      </xdr:nvSpPr>
      <xdr:spPr>
        <a:xfrm>
          <a:off x="73723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5A0C3E5D-B073-47F8-8149-D51DC7D9A7FE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93</xdr:row>
      <xdr:rowOff>0</xdr:rowOff>
    </xdr:from>
    <xdr:ext cx="65" cy="172227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CC3972AD-8B5C-4E3A-A335-A6D11B9432DD}"/>
            </a:ext>
          </a:extLst>
        </xdr:cNvPr>
        <xdr:cNvSpPr txBox="1"/>
      </xdr:nvSpPr>
      <xdr:spPr>
        <a:xfrm>
          <a:off x="73723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65" cy="172227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D36C93A2-2BFC-4771-83A5-303DF80E076E}"/>
            </a:ext>
          </a:extLst>
        </xdr:cNvPr>
        <xdr:cNvSpPr txBox="1"/>
      </xdr:nvSpPr>
      <xdr:spPr>
        <a:xfrm>
          <a:off x="73723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96BD66A-96B8-4B45-A5A7-7D5F7E07D969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3013C39C-FE7D-4856-88D9-B3DCEE6D942C}"/>
            </a:ext>
          </a:extLst>
        </xdr:cNvPr>
        <xdr:cNvSpPr txBox="1"/>
      </xdr:nvSpPr>
      <xdr:spPr>
        <a:xfrm>
          <a:off x="73723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108</xdr:row>
      <xdr:rowOff>0</xdr:rowOff>
    </xdr:from>
    <xdr:ext cx="65" cy="172227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E4D23479-A081-4BEE-8A56-5AECD048CA88}"/>
            </a:ext>
          </a:extLst>
        </xdr:cNvPr>
        <xdr:cNvSpPr txBox="1"/>
      </xdr:nvSpPr>
      <xdr:spPr>
        <a:xfrm>
          <a:off x="73723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3AE95C9-35BC-4ACB-AF2B-1E7557BD006F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136</xdr:row>
      <xdr:rowOff>0</xdr:rowOff>
    </xdr:from>
    <xdr:ext cx="65" cy="172227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AC70B92E-3A50-41A3-9B76-2553FA6BADDC}"/>
            </a:ext>
          </a:extLst>
        </xdr:cNvPr>
        <xdr:cNvSpPr txBox="1"/>
      </xdr:nvSpPr>
      <xdr:spPr>
        <a:xfrm>
          <a:off x="73723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C60203D3-6AA9-45F8-8F38-BE71D614253E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108</xdr:row>
      <xdr:rowOff>0</xdr:rowOff>
    </xdr:from>
    <xdr:ext cx="65" cy="172227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17679A2A-51FA-46D3-99FE-ACD4591D5728}"/>
            </a:ext>
          </a:extLst>
        </xdr:cNvPr>
        <xdr:cNvSpPr txBox="1"/>
      </xdr:nvSpPr>
      <xdr:spPr>
        <a:xfrm>
          <a:off x="73723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AB98143E-858A-429D-BC9E-469260A35AC7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3B9E3C56-6753-4B03-83EA-4A5FF4EEEACF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65" cy="172227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DCB65BFC-71CF-4BA5-A0A0-C338A910216E}"/>
            </a:ext>
          </a:extLst>
        </xdr:cNvPr>
        <xdr:cNvSpPr txBox="1"/>
      </xdr:nvSpPr>
      <xdr:spPr>
        <a:xfrm>
          <a:off x="737235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65" cy="172227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7B003083-CA19-424B-B04E-A14C225779A2}"/>
            </a:ext>
          </a:extLst>
        </xdr:cNvPr>
        <xdr:cNvSpPr txBox="1"/>
      </xdr:nvSpPr>
      <xdr:spPr>
        <a:xfrm>
          <a:off x="84264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FF82387C-672D-4CEE-953A-1D1E3F40E29B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4B812A73-8D4D-4AEC-80E5-30F9F1A9EDF0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5CB277A9-B412-49D3-B8B7-5166921DEB51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13980937-94F0-4ECE-94A6-4B676B004DA4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65" cy="172227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2F509106-0D05-47C4-9643-22DE9B1B95A7}"/>
            </a:ext>
          </a:extLst>
        </xdr:cNvPr>
        <xdr:cNvSpPr txBox="1"/>
      </xdr:nvSpPr>
      <xdr:spPr>
        <a:xfrm>
          <a:off x="73723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113</xdr:row>
      <xdr:rowOff>0</xdr:rowOff>
    </xdr:from>
    <xdr:ext cx="65" cy="172227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91CA69CA-82A5-41F8-8EA6-EEA1BA87FF30}"/>
            </a:ext>
          </a:extLst>
        </xdr:cNvPr>
        <xdr:cNvSpPr txBox="1"/>
      </xdr:nvSpPr>
      <xdr:spPr>
        <a:xfrm>
          <a:off x="73723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65" cy="172227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18B469DA-8F89-4187-B9B1-21C6E07F368E}"/>
            </a:ext>
          </a:extLst>
        </xdr:cNvPr>
        <xdr:cNvSpPr txBox="1"/>
      </xdr:nvSpPr>
      <xdr:spPr>
        <a:xfrm>
          <a:off x="737235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65" cy="172227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CD509567-8299-4097-A3A6-A3028A8D4B84}"/>
            </a:ext>
          </a:extLst>
        </xdr:cNvPr>
        <xdr:cNvSpPr txBox="1"/>
      </xdr:nvSpPr>
      <xdr:spPr>
        <a:xfrm>
          <a:off x="737235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F95F54B5-AD47-425A-BD29-80B25FD2B74F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113</xdr:row>
      <xdr:rowOff>0</xdr:rowOff>
    </xdr:from>
    <xdr:ext cx="65" cy="172227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A3C92DD5-FDD7-4D02-A0D0-7932E7C47670}"/>
            </a:ext>
          </a:extLst>
        </xdr:cNvPr>
        <xdr:cNvSpPr txBox="1"/>
      </xdr:nvSpPr>
      <xdr:spPr>
        <a:xfrm>
          <a:off x="73723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65" cy="172227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76E44351-C6FC-499E-A1CE-990419FD1404}"/>
            </a:ext>
          </a:extLst>
        </xdr:cNvPr>
        <xdr:cNvSpPr txBox="1"/>
      </xdr:nvSpPr>
      <xdr:spPr>
        <a:xfrm>
          <a:off x="842645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F4BD8600-A3DB-4A9F-9627-CCDAC197117C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65" cy="172227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32311DF3-6E81-48F1-8515-B25F0AE58778}"/>
            </a:ext>
          </a:extLst>
        </xdr:cNvPr>
        <xdr:cNvSpPr txBox="1"/>
      </xdr:nvSpPr>
      <xdr:spPr>
        <a:xfrm>
          <a:off x="842645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B8B7F784-427A-4D88-8A01-47C1B4F29DCB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B2E1B0A6-9459-4E39-9179-99D191967E6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A4BE7808-0E1E-4B5E-906F-9AB9F9B944B5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3ABF03F2-34B2-4BD1-9427-737FE997797B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7C619709-DEED-4817-9B5F-537B93AE191D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B9EFD21A-0D4A-4428-80D4-04B9E8F4F818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FD924872-BF90-4941-A0C7-92D2295AAEEA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7B282A41-0B37-4D00-9E42-90D00550136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AB25D6F7-F831-47D9-B397-395E5184617F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126</xdr:row>
      <xdr:rowOff>0</xdr:rowOff>
    </xdr:from>
    <xdr:ext cx="65" cy="172227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CE302266-03CB-4CB3-AA62-BB8B0DA02C00}"/>
            </a:ext>
          </a:extLst>
        </xdr:cNvPr>
        <xdr:cNvSpPr txBox="1"/>
      </xdr:nvSpPr>
      <xdr:spPr>
        <a:xfrm>
          <a:off x="73723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39A657D0-5654-4B2C-9B8E-62A661BD8426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10FD609D-222D-4DCF-B38C-74A79D776D90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65" cy="172227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605F85D7-47E1-46E2-A859-A1CE480F8097}"/>
            </a:ext>
          </a:extLst>
        </xdr:cNvPr>
        <xdr:cNvSpPr txBox="1"/>
      </xdr:nvSpPr>
      <xdr:spPr>
        <a:xfrm>
          <a:off x="737235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65" cy="172227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6F8B346B-3984-48B5-95ED-F5D84612ECFE}"/>
            </a:ext>
          </a:extLst>
        </xdr:cNvPr>
        <xdr:cNvSpPr txBox="1"/>
      </xdr:nvSpPr>
      <xdr:spPr>
        <a:xfrm>
          <a:off x="737235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65" cy="172227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2BDE252E-0B0D-4AD5-9602-7E5FC66BC380}"/>
            </a:ext>
          </a:extLst>
        </xdr:cNvPr>
        <xdr:cNvSpPr txBox="1"/>
      </xdr:nvSpPr>
      <xdr:spPr>
        <a:xfrm>
          <a:off x="737235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65" cy="172227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8DAC3ACF-7E6C-49F7-9CAB-5E4B53DF7F66}"/>
            </a:ext>
          </a:extLst>
        </xdr:cNvPr>
        <xdr:cNvSpPr txBox="1"/>
      </xdr:nvSpPr>
      <xdr:spPr>
        <a:xfrm>
          <a:off x="737235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65" cy="172227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FAF88790-F9DB-4C75-9658-9AC8B6BD1D84}"/>
            </a:ext>
          </a:extLst>
        </xdr:cNvPr>
        <xdr:cNvSpPr txBox="1"/>
      </xdr:nvSpPr>
      <xdr:spPr>
        <a:xfrm>
          <a:off x="737235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65" cy="172227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A38EEEC3-4215-40B6-9AC4-2B3B617B0F6C}"/>
            </a:ext>
          </a:extLst>
        </xdr:cNvPr>
        <xdr:cNvSpPr txBox="1"/>
      </xdr:nvSpPr>
      <xdr:spPr>
        <a:xfrm>
          <a:off x="737235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65" cy="172227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84F3A0DD-CA40-4C75-8A3D-F85B3A3BCE1E}"/>
            </a:ext>
          </a:extLst>
        </xdr:cNvPr>
        <xdr:cNvSpPr txBox="1"/>
      </xdr:nvSpPr>
      <xdr:spPr>
        <a:xfrm>
          <a:off x="737235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65" cy="172227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E1B92422-6107-41C9-AF95-5B0F5E4647E8}"/>
            </a:ext>
          </a:extLst>
        </xdr:cNvPr>
        <xdr:cNvSpPr txBox="1"/>
      </xdr:nvSpPr>
      <xdr:spPr>
        <a:xfrm>
          <a:off x="737235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65" cy="172227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E98B4-6EAA-4238-9F8B-65297B031294}"/>
            </a:ext>
          </a:extLst>
        </xdr:cNvPr>
        <xdr:cNvSpPr txBox="1"/>
      </xdr:nvSpPr>
      <xdr:spPr>
        <a:xfrm>
          <a:off x="73723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65" cy="172227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D2CC942D-1D62-4BDA-93ED-323BA085920A}"/>
            </a:ext>
          </a:extLst>
        </xdr:cNvPr>
        <xdr:cNvSpPr txBox="1"/>
      </xdr:nvSpPr>
      <xdr:spPr>
        <a:xfrm>
          <a:off x="842645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4FD3FE38-C447-43F4-A02D-99E43AEAE0E2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6FC953F5-8750-42BD-A58C-69971AC692C4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65" cy="172227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B0DC6F9A-A9D4-4C8A-B609-6D6467258ACF}"/>
            </a:ext>
          </a:extLst>
        </xdr:cNvPr>
        <xdr:cNvSpPr txBox="1"/>
      </xdr:nvSpPr>
      <xdr:spPr>
        <a:xfrm>
          <a:off x="842645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65" cy="172227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E0134569-66D5-4893-864C-55B6685E1B88}"/>
            </a:ext>
          </a:extLst>
        </xdr:cNvPr>
        <xdr:cNvSpPr txBox="1"/>
      </xdr:nvSpPr>
      <xdr:spPr>
        <a:xfrm>
          <a:off x="842645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ECF35F3B-E1DD-43E7-822F-5ED00DBCB178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C89234A8-3494-41B1-AECD-C70A75A3BE94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4A240046-B93F-4222-93DB-4DFB07BEE75F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2227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96F49DA0-D31C-4110-BD4F-3757AB370C1A}"/>
            </a:ext>
          </a:extLst>
        </xdr:cNvPr>
        <xdr:cNvSpPr txBox="1"/>
      </xdr:nvSpPr>
      <xdr:spPr>
        <a:xfrm>
          <a:off x="842645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65" cy="172227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314E4810-3F5D-4108-8D02-902B4D7860B5}"/>
            </a:ext>
          </a:extLst>
        </xdr:cNvPr>
        <xdr:cNvSpPr txBox="1"/>
      </xdr:nvSpPr>
      <xdr:spPr>
        <a:xfrm>
          <a:off x="842645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50AD5630-903E-4747-B045-CFC74B29B7D6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3BA50BD-1E62-4C53-BC51-23413774E68D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2FEFDBE6-FEE0-46D7-8DC7-A758818F4F89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D146C52A-9824-48DB-A6CA-C60904A09978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65" cy="172227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E2AF5B7D-342F-4560-839A-6E7CBE3D22A1}"/>
            </a:ext>
          </a:extLst>
        </xdr:cNvPr>
        <xdr:cNvSpPr txBox="1"/>
      </xdr:nvSpPr>
      <xdr:spPr>
        <a:xfrm>
          <a:off x="842645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12C3291B-DA30-43AF-AEB8-471E8961CC52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BD9150B5-2F01-44D9-98D3-9F5779B7F17B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C7F54B9C-0080-4C12-95DF-946F5D08F000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DF83FF50-4523-41BD-8E81-2244EE68690D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DAB45759-B252-4C08-820C-F4DF64F835DD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4A27173E-F102-449A-B67D-1753D9CC62C3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1DA1D832-FE69-4B93-A4F9-F9B8A17A6C8C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3BA12945-9AFC-42A1-A81F-B59DBDC5BA2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3DEE60FA-01DB-48D6-90EB-8397EB4F5BBC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D5852E3A-2897-437F-AD92-57116D19BEC6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F417F0B8-7F4A-40EB-B929-B32F3C14B1F2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65" cy="172227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581E9895-743F-47C1-AFF8-3A21002E38F9}"/>
            </a:ext>
          </a:extLst>
        </xdr:cNvPr>
        <xdr:cNvSpPr txBox="1"/>
      </xdr:nvSpPr>
      <xdr:spPr>
        <a:xfrm>
          <a:off x="842645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9FD9A627-36CD-4FA0-B18C-5F7F842C9F8F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1C4EDAFB-7A3B-4CFF-B15B-FAB2FB68D4A9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6BA5254B-8BD4-4AA2-B773-731759573796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1C8B933C-3337-4E10-B0BC-B2BB685820B2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AFA13022-3DC5-4E3F-AB87-234B65123266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B2EE4121-4B6C-48DE-87F9-332925DDC9C8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A3FA9427-DFEA-4829-9AF5-72886ECC4584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E72CA57B-940C-4975-B6F9-B55D86558E2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17D3ED4-8900-4500-A602-DC6388F4F310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59</xdr:row>
      <xdr:rowOff>0</xdr:rowOff>
    </xdr:from>
    <xdr:ext cx="65" cy="172227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5944387-8458-42CB-9223-5E0E6D729ECA}"/>
            </a:ext>
          </a:extLst>
        </xdr:cNvPr>
        <xdr:cNvSpPr txBox="1"/>
      </xdr:nvSpPr>
      <xdr:spPr>
        <a:xfrm>
          <a:off x="73723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F4FDCE4-D389-47CB-A544-D080523FE9DF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93</xdr:row>
      <xdr:rowOff>0</xdr:rowOff>
    </xdr:from>
    <xdr:ext cx="65" cy="172227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9F695C05-3144-4C97-88B9-5F14B1A75C92}"/>
            </a:ext>
          </a:extLst>
        </xdr:cNvPr>
        <xdr:cNvSpPr txBox="1"/>
      </xdr:nvSpPr>
      <xdr:spPr>
        <a:xfrm>
          <a:off x="73723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65" cy="172227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8E577C15-1A69-400D-BE1C-F343FA6BDE37}"/>
            </a:ext>
          </a:extLst>
        </xdr:cNvPr>
        <xdr:cNvSpPr txBox="1"/>
      </xdr:nvSpPr>
      <xdr:spPr>
        <a:xfrm>
          <a:off x="73723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33A32E86-9175-4C80-B5D7-06A40275702F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65B21A46-46C4-4095-8C19-975997ABECE8}"/>
            </a:ext>
          </a:extLst>
        </xdr:cNvPr>
        <xdr:cNvSpPr txBox="1"/>
      </xdr:nvSpPr>
      <xdr:spPr>
        <a:xfrm>
          <a:off x="73723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108</xdr:row>
      <xdr:rowOff>0</xdr:rowOff>
    </xdr:from>
    <xdr:ext cx="65" cy="172227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745A36D-E78B-47D3-97D9-AB7943D91F8C}"/>
            </a:ext>
          </a:extLst>
        </xdr:cNvPr>
        <xdr:cNvSpPr txBox="1"/>
      </xdr:nvSpPr>
      <xdr:spPr>
        <a:xfrm>
          <a:off x="73723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989DB08F-385B-4E2B-ADD3-CC9BA6C77EF4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136</xdr:row>
      <xdr:rowOff>0</xdr:rowOff>
    </xdr:from>
    <xdr:ext cx="65" cy="172227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E5454CD0-4A34-4E63-BBFA-83593C8513BD}"/>
            </a:ext>
          </a:extLst>
        </xdr:cNvPr>
        <xdr:cNvSpPr txBox="1"/>
      </xdr:nvSpPr>
      <xdr:spPr>
        <a:xfrm>
          <a:off x="73723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5C68175E-BE2B-4B6F-957E-2A188A349063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108</xdr:row>
      <xdr:rowOff>0</xdr:rowOff>
    </xdr:from>
    <xdr:ext cx="65" cy="172227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8F8882DC-762A-4713-8ADD-A813A36EE4D6}"/>
            </a:ext>
          </a:extLst>
        </xdr:cNvPr>
        <xdr:cNvSpPr txBox="1"/>
      </xdr:nvSpPr>
      <xdr:spPr>
        <a:xfrm>
          <a:off x="73723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62</xdr:row>
      <xdr:rowOff>0</xdr:rowOff>
    </xdr:from>
    <xdr:ext cx="65" cy="172227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7031AFED-EC90-42D5-9F24-22F434B8D7B5}"/>
            </a:ext>
          </a:extLst>
        </xdr:cNvPr>
        <xdr:cNvSpPr txBox="1"/>
      </xdr:nvSpPr>
      <xdr:spPr>
        <a:xfrm>
          <a:off x="737235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62</xdr:row>
      <xdr:rowOff>0</xdr:rowOff>
    </xdr:from>
    <xdr:ext cx="65" cy="172227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E1897A89-B80D-4259-8FA4-F3B0720B2858}"/>
            </a:ext>
          </a:extLst>
        </xdr:cNvPr>
        <xdr:cNvSpPr txBox="1"/>
      </xdr:nvSpPr>
      <xdr:spPr>
        <a:xfrm>
          <a:off x="737235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65" cy="172227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F4F11A0B-8820-4E4D-B399-4E8CBD1BB6F2}"/>
            </a:ext>
          </a:extLst>
        </xdr:cNvPr>
        <xdr:cNvSpPr txBox="1"/>
      </xdr:nvSpPr>
      <xdr:spPr>
        <a:xfrm>
          <a:off x="84264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EAC50A66-EEAE-46CD-8070-E30DC1E330CD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FAE266D4-8D8D-4C3B-A1AF-F5FDE5416FAF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D0372743-F5E4-42A5-8C96-7DB49FB6262E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B0737FC-64CD-45B3-943C-5992271540BC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65" cy="172227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55BFCB55-6D95-4779-BFD6-B03D3F8C93B4}"/>
            </a:ext>
          </a:extLst>
        </xdr:cNvPr>
        <xdr:cNvSpPr txBox="1"/>
      </xdr:nvSpPr>
      <xdr:spPr>
        <a:xfrm>
          <a:off x="73723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113</xdr:row>
      <xdr:rowOff>0</xdr:rowOff>
    </xdr:from>
    <xdr:ext cx="65" cy="172227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BDFC439C-D8DB-4769-B0D0-32970FB5994F}"/>
            </a:ext>
          </a:extLst>
        </xdr:cNvPr>
        <xdr:cNvSpPr txBox="1"/>
      </xdr:nvSpPr>
      <xdr:spPr>
        <a:xfrm>
          <a:off x="73723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</xdr:row>
      <xdr:rowOff>0</xdr:rowOff>
    </xdr:from>
    <xdr:ext cx="65" cy="172227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100F4AE1-7C23-4093-8919-71183D695190}"/>
            </a:ext>
          </a:extLst>
        </xdr:cNvPr>
        <xdr:cNvSpPr txBox="1"/>
      </xdr:nvSpPr>
      <xdr:spPr>
        <a:xfrm>
          <a:off x="737235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65" cy="172227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EA056380-D1C6-40E9-A764-DF967F3758A5}"/>
            </a:ext>
          </a:extLst>
        </xdr:cNvPr>
        <xdr:cNvSpPr txBox="1"/>
      </xdr:nvSpPr>
      <xdr:spPr>
        <a:xfrm>
          <a:off x="737235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6BBB58FD-BCE4-490D-B1B9-938C31666CCA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113</xdr:row>
      <xdr:rowOff>0</xdr:rowOff>
    </xdr:from>
    <xdr:ext cx="65" cy="172227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1F3D2089-1103-4E3F-8D36-469B40EA2D6E}"/>
            </a:ext>
          </a:extLst>
        </xdr:cNvPr>
        <xdr:cNvSpPr txBox="1"/>
      </xdr:nvSpPr>
      <xdr:spPr>
        <a:xfrm>
          <a:off x="73723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65" cy="172227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9A49C465-5124-4AC9-A333-86DD783BFA76}"/>
            </a:ext>
          </a:extLst>
        </xdr:cNvPr>
        <xdr:cNvSpPr txBox="1"/>
      </xdr:nvSpPr>
      <xdr:spPr>
        <a:xfrm>
          <a:off x="842645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8635DB43-E858-4DA9-A209-12CAE0DB4195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65" cy="172227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661545BD-0539-4228-8A2B-929067DEBFE9}"/>
            </a:ext>
          </a:extLst>
        </xdr:cNvPr>
        <xdr:cNvSpPr txBox="1"/>
      </xdr:nvSpPr>
      <xdr:spPr>
        <a:xfrm>
          <a:off x="842645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A0817FC8-7F55-41F6-ACF7-B3DF850869A9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5BEA36B-8EB3-4A54-95F8-E72B3F8D358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216F3B4C-C9E7-4567-9F01-91E30E264D6A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CD2B0C61-9ADF-48EA-ADED-5069C8695FF8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C98718AC-771E-4BAF-B433-CFFC7A33D6C9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A6BC08B9-31CF-42E1-B474-D3CA3F7BC587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C07205D9-242E-4BF0-8D93-D766D4333AA3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791CA24E-4DA4-469A-B68C-092EE1EAD11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8AE70452-679B-4711-9461-9AB79872548B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126</xdr:row>
      <xdr:rowOff>0</xdr:rowOff>
    </xdr:from>
    <xdr:ext cx="65" cy="172227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D6C315C5-09BB-4F73-BD56-99509B438BF6}"/>
            </a:ext>
          </a:extLst>
        </xdr:cNvPr>
        <xdr:cNvSpPr txBox="1"/>
      </xdr:nvSpPr>
      <xdr:spPr>
        <a:xfrm>
          <a:off x="73723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E35A5341-2C8A-489E-965E-2D41C3BBA50B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FC66EB76-E64E-4989-A35D-170838EC5FC9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65" cy="172227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924C848E-4EA3-41E7-8AD0-F6A762ABC866}"/>
            </a:ext>
          </a:extLst>
        </xdr:cNvPr>
        <xdr:cNvSpPr txBox="1"/>
      </xdr:nvSpPr>
      <xdr:spPr>
        <a:xfrm>
          <a:off x="737235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65" cy="172227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BFB3FA2D-AAB5-425F-8F39-3DFF054562DF}"/>
            </a:ext>
          </a:extLst>
        </xdr:cNvPr>
        <xdr:cNvSpPr txBox="1"/>
      </xdr:nvSpPr>
      <xdr:spPr>
        <a:xfrm>
          <a:off x="737235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24</xdr:row>
      <xdr:rowOff>0</xdr:rowOff>
    </xdr:from>
    <xdr:ext cx="65" cy="172227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ED8B1E6B-A971-47D9-91A4-360069E1BE11}"/>
            </a:ext>
          </a:extLst>
        </xdr:cNvPr>
        <xdr:cNvSpPr txBox="1"/>
      </xdr:nvSpPr>
      <xdr:spPr>
        <a:xfrm>
          <a:off x="737235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65" cy="172227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8293A6C1-CAB6-4952-B859-FDB348A73414}"/>
            </a:ext>
          </a:extLst>
        </xdr:cNvPr>
        <xdr:cNvSpPr txBox="1"/>
      </xdr:nvSpPr>
      <xdr:spPr>
        <a:xfrm>
          <a:off x="737235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17</xdr:row>
      <xdr:rowOff>0</xdr:rowOff>
    </xdr:from>
    <xdr:ext cx="65" cy="172227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9F8384C1-9CE8-4C26-82A2-637A64893ADA}"/>
            </a:ext>
          </a:extLst>
        </xdr:cNvPr>
        <xdr:cNvSpPr txBox="1"/>
      </xdr:nvSpPr>
      <xdr:spPr>
        <a:xfrm>
          <a:off x="737235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65" cy="172227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1EB5A454-4402-4241-88A8-822B9DC6A827}"/>
            </a:ext>
          </a:extLst>
        </xdr:cNvPr>
        <xdr:cNvSpPr txBox="1"/>
      </xdr:nvSpPr>
      <xdr:spPr>
        <a:xfrm>
          <a:off x="737235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65" cy="172227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2D5C4558-CEF6-4798-BC8C-C8C296A5328D}"/>
            </a:ext>
          </a:extLst>
        </xdr:cNvPr>
        <xdr:cNvSpPr txBox="1"/>
      </xdr:nvSpPr>
      <xdr:spPr>
        <a:xfrm>
          <a:off x="737235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65" cy="172227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FE9B55FA-FF3C-4298-878A-E15E2BFCA662}"/>
            </a:ext>
          </a:extLst>
        </xdr:cNvPr>
        <xdr:cNvSpPr txBox="1"/>
      </xdr:nvSpPr>
      <xdr:spPr>
        <a:xfrm>
          <a:off x="73723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65" cy="172227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356531D9-A77B-417A-A3DA-B084CAC5D817}"/>
            </a:ext>
          </a:extLst>
        </xdr:cNvPr>
        <xdr:cNvSpPr txBox="1"/>
      </xdr:nvSpPr>
      <xdr:spPr>
        <a:xfrm>
          <a:off x="842645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5A23F80F-7E55-4193-9CB8-890BB0D4787B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770AB06E-DF0E-430B-9CDC-14BA875C143A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65" cy="172227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AE22538E-5F93-4D43-8E32-3B188AA3FCA0}"/>
            </a:ext>
          </a:extLst>
        </xdr:cNvPr>
        <xdr:cNvSpPr txBox="1"/>
      </xdr:nvSpPr>
      <xdr:spPr>
        <a:xfrm>
          <a:off x="842645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65" cy="172227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44D612B0-E872-44A6-AE1F-8D4942C1E4C0}"/>
            </a:ext>
          </a:extLst>
        </xdr:cNvPr>
        <xdr:cNvSpPr txBox="1"/>
      </xdr:nvSpPr>
      <xdr:spPr>
        <a:xfrm>
          <a:off x="842645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18D86228-D8FD-4555-9E21-4AB87207629C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6BA26518-CB4C-4DB1-A2C4-AA57379307CB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3E4D74B7-E812-4F0B-A632-C86BC655B5F3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2227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E9599045-08B8-4376-9C36-0C2883E0D239}"/>
            </a:ext>
          </a:extLst>
        </xdr:cNvPr>
        <xdr:cNvSpPr txBox="1"/>
      </xdr:nvSpPr>
      <xdr:spPr>
        <a:xfrm>
          <a:off x="842645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65" cy="172227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1910A0B6-CF77-43A8-9D3F-6473ED62AA54}"/>
            </a:ext>
          </a:extLst>
        </xdr:cNvPr>
        <xdr:cNvSpPr txBox="1"/>
      </xdr:nvSpPr>
      <xdr:spPr>
        <a:xfrm>
          <a:off x="842645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5A5B95DB-16F0-438A-9E6E-517061300F63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4F5DA249-8D3A-4EC2-A24C-27F7B3D013B8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741EADA9-A20D-4C37-99D0-3F76A94F8B4A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7DFC212B-C7B8-4C35-8EE8-8578F1ABAACE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65" cy="172227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1883C544-D721-45EE-9C58-13E928CEEFF4}"/>
            </a:ext>
          </a:extLst>
        </xdr:cNvPr>
        <xdr:cNvSpPr txBox="1"/>
      </xdr:nvSpPr>
      <xdr:spPr>
        <a:xfrm>
          <a:off x="842645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8027ADE7-2EFB-4B4E-86C9-324AAC5560AA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A14D4E88-51F2-4E33-B444-7FFD602C23E5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C178B5D8-9953-40FF-A3A5-91E3B6C359FB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3925D594-D665-4634-B5F1-8DA2007108B8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D7513623-501B-4907-93E5-46B032EDB601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EA9DEE7A-EC22-4F42-8A5E-A8D79C2FA9ED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9A311695-7AF9-4790-A9D3-C9F5CF81EA84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4D4A69F0-D015-4617-915D-B7E6A105845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302FE7A-9886-44C6-9C4D-A02BA662DA07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B71D35F4-1139-47D7-AB85-D68A9C61828B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DEC3B6C2-4806-4816-B787-EF48BEAB0248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65" cy="172227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E8D464DC-34B0-4F4D-9421-7F34AC3B503F}"/>
            </a:ext>
          </a:extLst>
        </xdr:cNvPr>
        <xdr:cNvSpPr txBox="1"/>
      </xdr:nvSpPr>
      <xdr:spPr>
        <a:xfrm>
          <a:off x="842645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81A8B4CF-D97C-48DD-92A5-ABAFC0BB7BDA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1B029451-E83E-4ECB-9D93-27680F749B88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28562869-6C30-41FB-9002-A0CF3D79D65C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2F678780-E610-47FF-B070-9E21988EBF4F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71FDC511-9104-47C6-ABF5-91D989469E42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78093BBA-EFC0-4CEB-BA33-68C3A9611237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D8F6C5BF-2A1A-48D6-9CEA-3A04EE73A52A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94F79DF3-B6BF-4FFF-84D3-12607E39B3D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33A12AF8-4917-4C33-BA5A-390CF07D76F2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59</xdr:row>
      <xdr:rowOff>0</xdr:rowOff>
    </xdr:from>
    <xdr:ext cx="65" cy="172227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50BF03C6-4AAC-4A0C-960B-76439B8FDA97}"/>
            </a:ext>
          </a:extLst>
        </xdr:cNvPr>
        <xdr:cNvSpPr txBox="1"/>
      </xdr:nvSpPr>
      <xdr:spPr>
        <a:xfrm>
          <a:off x="73723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EDD825A2-B983-4B82-ADB1-67215FADE759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93</xdr:row>
      <xdr:rowOff>0</xdr:rowOff>
    </xdr:from>
    <xdr:ext cx="65" cy="172227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CE193F69-0541-4FBF-BC54-1DDAA7539AAB}"/>
            </a:ext>
          </a:extLst>
        </xdr:cNvPr>
        <xdr:cNvSpPr txBox="1"/>
      </xdr:nvSpPr>
      <xdr:spPr>
        <a:xfrm>
          <a:off x="73723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15</xdr:row>
      <xdr:rowOff>0</xdr:rowOff>
    </xdr:from>
    <xdr:ext cx="65" cy="172227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441592C9-F8E2-4E01-8EF6-B8F35A365EC3}"/>
            </a:ext>
          </a:extLst>
        </xdr:cNvPr>
        <xdr:cNvSpPr txBox="1"/>
      </xdr:nvSpPr>
      <xdr:spPr>
        <a:xfrm>
          <a:off x="73723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C65A30AC-8AC9-411A-845F-1F1E66C412BA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FA24DFF7-1730-40C7-82D5-CD99AAC51BF1}"/>
            </a:ext>
          </a:extLst>
        </xdr:cNvPr>
        <xdr:cNvSpPr txBox="1"/>
      </xdr:nvSpPr>
      <xdr:spPr>
        <a:xfrm>
          <a:off x="73723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108</xdr:row>
      <xdr:rowOff>0</xdr:rowOff>
    </xdr:from>
    <xdr:ext cx="65" cy="172227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119F1818-5F86-4358-A34C-85752F9AF5B3}"/>
            </a:ext>
          </a:extLst>
        </xdr:cNvPr>
        <xdr:cNvSpPr txBox="1"/>
      </xdr:nvSpPr>
      <xdr:spPr>
        <a:xfrm>
          <a:off x="73723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138</xdr:row>
      <xdr:rowOff>0</xdr:rowOff>
    </xdr:from>
    <xdr:ext cx="65" cy="172227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9813B1FE-A507-42D8-9B25-78B194080E58}"/>
            </a:ext>
          </a:extLst>
        </xdr:cNvPr>
        <xdr:cNvSpPr txBox="1"/>
      </xdr:nvSpPr>
      <xdr:spPr>
        <a:xfrm>
          <a:off x="73723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136</xdr:row>
      <xdr:rowOff>0</xdr:rowOff>
    </xdr:from>
    <xdr:ext cx="65" cy="172227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522F0031-FDBD-4C69-81A7-58AE074002D7}"/>
            </a:ext>
          </a:extLst>
        </xdr:cNvPr>
        <xdr:cNvSpPr txBox="1"/>
      </xdr:nvSpPr>
      <xdr:spPr>
        <a:xfrm>
          <a:off x="73723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148</xdr:row>
      <xdr:rowOff>0</xdr:rowOff>
    </xdr:from>
    <xdr:ext cx="65" cy="172227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78BE3DA4-7C97-4080-9591-E0C0FA6C02BC}"/>
            </a:ext>
          </a:extLst>
        </xdr:cNvPr>
        <xdr:cNvSpPr txBox="1"/>
      </xdr:nvSpPr>
      <xdr:spPr>
        <a:xfrm>
          <a:off x="73723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108</xdr:row>
      <xdr:rowOff>0</xdr:rowOff>
    </xdr:from>
    <xdr:ext cx="65" cy="172227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904D4BA5-528E-4919-A864-E9DE415DF5FB}"/>
            </a:ext>
          </a:extLst>
        </xdr:cNvPr>
        <xdr:cNvSpPr txBox="1"/>
      </xdr:nvSpPr>
      <xdr:spPr>
        <a:xfrm>
          <a:off x="73723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62</xdr:row>
      <xdr:rowOff>0</xdr:rowOff>
    </xdr:from>
    <xdr:ext cx="65" cy="172227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BA4E2248-1A8E-4099-81F5-CF8CA7D323CE}"/>
            </a:ext>
          </a:extLst>
        </xdr:cNvPr>
        <xdr:cNvSpPr txBox="1"/>
      </xdr:nvSpPr>
      <xdr:spPr>
        <a:xfrm>
          <a:off x="737235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62</xdr:row>
      <xdr:rowOff>0</xdr:rowOff>
    </xdr:from>
    <xdr:ext cx="65" cy="172227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299921DE-891C-481C-9E5D-B796EAAA5182}"/>
            </a:ext>
          </a:extLst>
        </xdr:cNvPr>
        <xdr:cNvSpPr txBox="1"/>
      </xdr:nvSpPr>
      <xdr:spPr>
        <a:xfrm>
          <a:off x="737235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65" cy="172227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2B8AF4D3-E88A-4CF2-9CCE-9DCE47BDC7C3}"/>
            </a:ext>
          </a:extLst>
        </xdr:cNvPr>
        <xdr:cNvSpPr txBox="1"/>
      </xdr:nvSpPr>
      <xdr:spPr>
        <a:xfrm>
          <a:off x="842645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5665CEB-2C1D-4779-9E03-981401FA5452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65" cy="172227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53ABDA61-5D37-44F5-BC67-170321C27E88}"/>
            </a:ext>
          </a:extLst>
        </xdr:cNvPr>
        <xdr:cNvSpPr txBox="1"/>
      </xdr:nvSpPr>
      <xdr:spPr>
        <a:xfrm>
          <a:off x="737235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65" cy="172227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9666CBA6-B959-4FB1-8085-348911F2F202}"/>
            </a:ext>
          </a:extLst>
        </xdr:cNvPr>
        <xdr:cNvSpPr txBox="1"/>
      </xdr:nvSpPr>
      <xdr:spPr>
        <a:xfrm>
          <a:off x="737235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65" cy="172227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CEF102C2-8B2D-471B-9285-F256D87A0F1E}"/>
            </a:ext>
          </a:extLst>
        </xdr:cNvPr>
        <xdr:cNvSpPr txBox="1"/>
      </xdr:nvSpPr>
      <xdr:spPr>
        <a:xfrm>
          <a:off x="737235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91698C73-8AED-49B8-A352-F84D59CED1D2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65" cy="172227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1CDA80B4-37C2-4FB9-92B5-1E63E79311FA}"/>
            </a:ext>
          </a:extLst>
        </xdr:cNvPr>
        <xdr:cNvSpPr txBox="1"/>
      </xdr:nvSpPr>
      <xdr:spPr>
        <a:xfrm>
          <a:off x="842645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65" cy="172227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B855A290-550A-479D-AE3F-FD7C9912C62E}"/>
            </a:ext>
          </a:extLst>
        </xdr:cNvPr>
        <xdr:cNvSpPr txBox="1"/>
      </xdr:nvSpPr>
      <xdr:spPr>
        <a:xfrm>
          <a:off x="842645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58</xdr:row>
      <xdr:rowOff>0</xdr:rowOff>
    </xdr:from>
    <xdr:ext cx="65" cy="172227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F47A70EA-E90D-47D6-AE9A-052C6B0141FB}"/>
            </a:ext>
          </a:extLst>
        </xdr:cNvPr>
        <xdr:cNvSpPr txBox="1"/>
      </xdr:nvSpPr>
      <xdr:spPr>
        <a:xfrm>
          <a:off x="73723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4FF22C40-E106-42CA-8725-AA41DE12A484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65" cy="172227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62E45BFB-C1EB-4C02-BEBF-A56FF92C62D6}"/>
            </a:ext>
          </a:extLst>
        </xdr:cNvPr>
        <xdr:cNvSpPr txBox="1"/>
      </xdr:nvSpPr>
      <xdr:spPr>
        <a:xfrm>
          <a:off x="842645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C4EED71-F600-4C17-B6F2-8D363B2636F5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45D3CF6D-1CC5-460F-A19C-F5C300AB5933}"/>
            </a:ext>
          </a:extLst>
        </xdr:cNvPr>
        <xdr:cNvSpPr txBox="1"/>
      </xdr:nvSpPr>
      <xdr:spPr>
        <a:xfrm>
          <a:off x="842645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815831AB-4A12-4D86-9814-A579D51DD44B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CEB6C62F-9D4B-44F8-8E57-705EEE6B0783}"/>
            </a:ext>
          </a:extLst>
        </xdr:cNvPr>
        <xdr:cNvSpPr txBox="1"/>
      </xdr:nvSpPr>
      <xdr:spPr>
        <a:xfrm>
          <a:off x="842645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65" cy="172227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66A201EF-46FC-49E4-9E98-4C1F4069900E}"/>
            </a:ext>
          </a:extLst>
        </xdr:cNvPr>
        <xdr:cNvSpPr txBox="1"/>
      </xdr:nvSpPr>
      <xdr:spPr>
        <a:xfrm>
          <a:off x="842645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65" cy="172227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AC6AAF89-6BE5-4D2F-A25F-8F05EF3E57DA}"/>
            </a:ext>
          </a:extLst>
        </xdr:cNvPr>
        <xdr:cNvSpPr txBox="1"/>
      </xdr:nvSpPr>
      <xdr:spPr>
        <a:xfrm>
          <a:off x="842645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65" cy="172227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FC9DF600-41E7-413C-8B64-1A4047BD7D35}"/>
            </a:ext>
          </a:extLst>
        </xdr:cNvPr>
        <xdr:cNvSpPr txBox="1"/>
      </xdr:nvSpPr>
      <xdr:spPr>
        <a:xfrm>
          <a:off x="842645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65" cy="172227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485F6949-9F00-4FA7-925C-38D6492F0D64}"/>
            </a:ext>
          </a:extLst>
        </xdr:cNvPr>
        <xdr:cNvSpPr txBox="1"/>
      </xdr:nvSpPr>
      <xdr:spPr>
        <a:xfrm>
          <a:off x="842645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BD2F9335-094A-4527-BFBF-2752AE27EE39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65" cy="172227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A3386164-1675-407C-812A-B6D5EF295F84}"/>
            </a:ext>
          </a:extLst>
        </xdr:cNvPr>
        <xdr:cNvSpPr txBox="1"/>
      </xdr:nvSpPr>
      <xdr:spPr>
        <a:xfrm>
          <a:off x="842645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65" cy="172227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9F1BBC97-D52E-4998-8159-BFC02C18BDC7}"/>
            </a:ext>
          </a:extLst>
        </xdr:cNvPr>
        <xdr:cNvSpPr txBox="1"/>
      </xdr:nvSpPr>
      <xdr:spPr>
        <a:xfrm>
          <a:off x="842645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65" cy="172227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8A3C217B-5DBB-4BD4-A54C-40C64A7E738B}"/>
            </a:ext>
          </a:extLst>
        </xdr:cNvPr>
        <xdr:cNvSpPr txBox="1"/>
      </xdr:nvSpPr>
      <xdr:spPr>
        <a:xfrm>
          <a:off x="842645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65" cy="172227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C3035AC7-B82F-4ED1-9EF3-64D3B65D5742}"/>
            </a:ext>
          </a:extLst>
        </xdr:cNvPr>
        <xdr:cNvSpPr txBox="1"/>
      </xdr:nvSpPr>
      <xdr:spPr>
        <a:xfrm>
          <a:off x="842645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71D1D3DF-F18F-4D05-85CC-2B626C526BC6}"/>
            </a:ext>
          </a:extLst>
        </xdr:cNvPr>
        <xdr:cNvSpPr txBox="1"/>
      </xdr:nvSpPr>
      <xdr:spPr>
        <a:xfrm>
          <a:off x="84264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65" cy="172227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9655E2DF-5086-4B25-863D-03DB44E6A75A}"/>
            </a:ext>
          </a:extLst>
        </xdr:cNvPr>
        <xdr:cNvSpPr txBox="1"/>
      </xdr:nvSpPr>
      <xdr:spPr>
        <a:xfrm>
          <a:off x="842645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65" cy="172227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2F49672F-5084-48EC-9D47-D81564AA2D24}"/>
            </a:ext>
          </a:extLst>
        </xdr:cNvPr>
        <xdr:cNvSpPr txBox="1"/>
      </xdr:nvSpPr>
      <xdr:spPr>
        <a:xfrm>
          <a:off x="842645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A5D1B7EB-0FBF-42FF-8B27-E79E1130F9B8}"/>
            </a:ext>
          </a:extLst>
        </xdr:cNvPr>
        <xdr:cNvSpPr txBox="1"/>
      </xdr:nvSpPr>
      <xdr:spPr>
        <a:xfrm>
          <a:off x="842645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65" cy="172227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6E73EF52-891D-4214-A8EF-E99DD9403186}"/>
            </a:ext>
          </a:extLst>
        </xdr:cNvPr>
        <xdr:cNvSpPr txBox="1"/>
      </xdr:nvSpPr>
      <xdr:spPr>
        <a:xfrm>
          <a:off x="842645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65" cy="172227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A6E7A08B-0154-4B90-BD26-BAB8319873DC}"/>
            </a:ext>
          </a:extLst>
        </xdr:cNvPr>
        <xdr:cNvSpPr txBox="1"/>
      </xdr:nvSpPr>
      <xdr:spPr>
        <a:xfrm>
          <a:off x="842645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65" cy="172227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6057A221-480B-4095-85CB-5479A228CBF4}"/>
            </a:ext>
          </a:extLst>
        </xdr:cNvPr>
        <xdr:cNvSpPr txBox="1"/>
      </xdr:nvSpPr>
      <xdr:spPr>
        <a:xfrm>
          <a:off x="842645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CBF189B0-F53B-49B3-B734-C844299C2A92}"/>
            </a:ext>
          </a:extLst>
        </xdr:cNvPr>
        <xdr:cNvSpPr txBox="1"/>
      </xdr:nvSpPr>
      <xdr:spPr>
        <a:xfrm>
          <a:off x="842645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65" cy="172227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E79411E-6E76-4D0E-AFAC-81BB84DDCCB9}"/>
            </a:ext>
          </a:extLst>
        </xdr:cNvPr>
        <xdr:cNvSpPr txBox="1"/>
      </xdr:nvSpPr>
      <xdr:spPr>
        <a:xfrm>
          <a:off x="842645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D6A9559E-653D-4BF0-854A-644D8D64D23B}"/>
            </a:ext>
          </a:extLst>
        </xdr:cNvPr>
        <xdr:cNvSpPr txBox="1"/>
      </xdr:nvSpPr>
      <xdr:spPr>
        <a:xfrm>
          <a:off x="842645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CFE4F48D-4D89-4F8E-A8A1-701FB5C300DD}"/>
            </a:ext>
          </a:extLst>
        </xdr:cNvPr>
        <xdr:cNvSpPr txBox="1"/>
      </xdr:nvSpPr>
      <xdr:spPr>
        <a:xfrm>
          <a:off x="842645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41173159-DC44-40E9-843F-E16C7F614A29}"/>
            </a:ext>
          </a:extLst>
        </xdr:cNvPr>
        <xdr:cNvSpPr txBox="1"/>
      </xdr:nvSpPr>
      <xdr:spPr>
        <a:xfrm>
          <a:off x="842645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65" cy="172227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1A1A050-2AC0-4052-A200-81B8829FC93F}"/>
            </a:ext>
          </a:extLst>
        </xdr:cNvPr>
        <xdr:cNvSpPr txBox="1"/>
      </xdr:nvSpPr>
      <xdr:spPr>
        <a:xfrm>
          <a:off x="8426450" y="51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65" cy="172227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B866642E-F446-422B-91B5-13730F0B9556}"/>
            </a:ext>
          </a:extLst>
        </xdr:cNvPr>
        <xdr:cNvSpPr txBox="1"/>
      </xdr:nvSpPr>
      <xdr:spPr>
        <a:xfrm>
          <a:off x="8426450" y="51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65" cy="172227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4D93A2E1-C2D8-4CD9-84C0-7A15B101DA03}"/>
            </a:ext>
          </a:extLst>
        </xdr:cNvPr>
        <xdr:cNvSpPr txBox="1"/>
      </xdr:nvSpPr>
      <xdr:spPr>
        <a:xfrm>
          <a:off x="842645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7818352E-D575-4B21-9518-F14926BE51E1}"/>
            </a:ext>
          </a:extLst>
        </xdr:cNvPr>
        <xdr:cNvSpPr txBox="1"/>
      </xdr:nvSpPr>
      <xdr:spPr>
        <a:xfrm>
          <a:off x="842645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EAA38C26-075D-4248-BBF1-59A9DC9DA475}"/>
            </a:ext>
          </a:extLst>
        </xdr:cNvPr>
        <xdr:cNvSpPr txBox="1"/>
      </xdr:nvSpPr>
      <xdr:spPr>
        <a:xfrm>
          <a:off x="842645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A8B32479-2B5C-4562-9B52-C2DCECB31E48}"/>
            </a:ext>
          </a:extLst>
        </xdr:cNvPr>
        <xdr:cNvSpPr txBox="1"/>
      </xdr:nvSpPr>
      <xdr:spPr>
        <a:xfrm>
          <a:off x="842645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65" cy="172227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15944B90-F415-4C5C-99B3-2BE9C0A83514}"/>
            </a:ext>
          </a:extLst>
        </xdr:cNvPr>
        <xdr:cNvSpPr txBox="1"/>
      </xdr:nvSpPr>
      <xdr:spPr>
        <a:xfrm>
          <a:off x="8426450" y="51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</xdr:row>
      <xdr:rowOff>0</xdr:rowOff>
    </xdr:from>
    <xdr:ext cx="65" cy="172227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4DF35B1E-EC5E-486C-8883-B020B609E07B}"/>
            </a:ext>
          </a:extLst>
        </xdr:cNvPr>
        <xdr:cNvSpPr txBox="1"/>
      </xdr:nvSpPr>
      <xdr:spPr>
        <a:xfrm>
          <a:off x="8426450" y="51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CF82A2DC-6152-4F71-A151-AD1E839C54C1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65" cy="172227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EBB458A7-ECA1-4F36-9FC3-60A7EC6B54D7}"/>
            </a:ext>
          </a:extLst>
        </xdr:cNvPr>
        <xdr:cNvSpPr txBox="1"/>
      </xdr:nvSpPr>
      <xdr:spPr>
        <a:xfrm>
          <a:off x="842645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65" cy="172227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239D52E1-31B0-412D-8205-EE411D418C63}"/>
            </a:ext>
          </a:extLst>
        </xdr:cNvPr>
        <xdr:cNvSpPr txBox="1"/>
      </xdr:nvSpPr>
      <xdr:spPr>
        <a:xfrm>
          <a:off x="842645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65" cy="172227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D39E4802-FFCA-4379-B78A-F0241E52C076}"/>
            </a:ext>
          </a:extLst>
        </xdr:cNvPr>
        <xdr:cNvSpPr txBox="1"/>
      </xdr:nvSpPr>
      <xdr:spPr>
        <a:xfrm>
          <a:off x="842645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65" cy="172227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EE92951E-3978-4DFA-BFFC-A90D7D7EDA06}"/>
            </a:ext>
          </a:extLst>
        </xdr:cNvPr>
        <xdr:cNvSpPr txBox="1"/>
      </xdr:nvSpPr>
      <xdr:spPr>
        <a:xfrm>
          <a:off x="842645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65" cy="172227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67D86647-127E-429C-BAED-DF51CB7D0ED0}"/>
            </a:ext>
          </a:extLst>
        </xdr:cNvPr>
        <xdr:cNvSpPr txBox="1"/>
      </xdr:nvSpPr>
      <xdr:spPr>
        <a:xfrm>
          <a:off x="842645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65" cy="172227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82B723F8-488F-43A2-8109-E92C8B88F612}"/>
            </a:ext>
          </a:extLst>
        </xdr:cNvPr>
        <xdr:cNvSpPr txBox="1"/>
      </xdr:nvSpPr>
      <xdr:spPr>
        <a:xfrm>
          <a:off x="842645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65" cy="172227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DD8BEE06-8D35-448E-A50F-87A437E489A0}"/>
            </a:ext>
          </a:extLst>
        </xdr:cNvPr>
        <xdr:cNvSpPr txBox="1"/>
      </xdr:nvSpPr>
      <xdr:spPr>
        <a:xfrm>
          <a:off x="842645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65" cy="172227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2189732D-8701-488F-A4B7-DD83E8764E45}"/>
            </a:ext>
          </a:extLst>
        </xdr:cNvPr>
        <xdr:cNvSpPr txBox="1"/>
      </xdr:nvSpPr>
      <xdr:spPr>
        <a:xfrm>
          <a:off x="842645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65" cy="172227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F79C467B-6ECC-40C3-B395-144321BE8121}"/>
            </a:ext>
          </a:extLst>
        </xdr:cNvPr>
        <xdr:cNvSpPr txBox="1"/>
      </xdr:nvSpPr>
      <xdr:spPr>
        <a:xfrm>
          <a:off x="842645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65" cy="172227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4490C082-B6F0-4A76-8752-A09826B4D80C}"/>
            </a:ext>
          </a:extLst>
        </xdr:cNvPr>
        <xdr:cNvSpPr txBox="1"/>
      </xdr:nvSpPr>
      <xdr:spPr>
        <a:xfrm>
          <a:off x="842645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65" cy="172227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3C828E07-0DAA-4B25-8015-FEFBAC3BE529}"/>
            </a:ext>
          </a:extLst>
        </xdr:cNvPr>
        <xdr:cNvSpPr txBox="1"/>
      </xdr:nvSpPr>
      <xdr:spPr>
        <a:xfrm>
          <a:off x="842645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65" cy="172227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DD9657FB-408C-483B-B6DE-E9FABA638A7E}"/>
            </a:ext>
          </a:extLst>
        </xdr:cNvPr>
        <xdr:cNvSpPr txBox="1"/>
      </xdr:nvSpPr>
      <xdr:spPr>
        <a:xfrm>
          <a:off x="842645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4FE14670-112C-49D4-8887-876F05595B08}"/>
            </a:ext>
          </a:extLst>
        </xdr:cNvPr>
        <xdr:cNvSpPr txBox="1"/>
      </xdr:nvSpPr>
      <xdr:spPr>
        <a:xfrm>
          <a:off x="842645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67EE6561-44DC-4F31-A038-3AEDF147D7C2}"/>
            </a:ext>
          </a:extLst>
        </xdr:cNvPr>
        <xdr:cNvSpPr txBox="1"/>
      </xdr:nvSpPr>
      <xdr:spPr>
        <a:xfrm>
          <a:off x="842645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70597016-C362-4F1E-A4B6-99AE9608D949}"/>
            </a:ext>
          </a:extLst>
        </xdr:cNvPr>
        <xdr:cNvSpPr txBox="1"/>
      </xdr:nvSpPr>
      <xdr:spPr>
        <a:xfrm>
          <a:off x="842645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59ADEACC-22E9-4E1C-AA6B-4C0A1EDB0A85}"/>
            </a:ext>
          </a:extLst>
        </xdr:cNvPr>
        <xdr:cNvSpPr txBox="1"/>
      </xdr:nvSpPr>
      <xdr:spPr>
        <a:xfrm>
          <a:off x="842645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32825019-98C5-4330-AB50-BB6B04078FF9}"/>
            </a:ext>
          </a:extLst>
        </xdr:cNvPr>
        <xdr:cNvSpPr txBox="1"/>
      </xdr:nvSpPr>
      <xdr:spPr>
        <a:xfrm>
          <a:off x="842645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BEAA3E90-0F32-44F9-9CE4-53A317215BEE}"/>
            </a:ext>
          </a:extLst>
        </xdr:cNvPr>
        <xdr:cNvSpPr txBox="1"/>
      </xdr:nvSpPr>
      <xdr:spPr>
        <a:xfrm>
          <a:off x="842645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D3B048BD-43BA-428F-B74D-D86713CA7A82}"/>
            </a:ext>
          </a:extLst>
        </xdr:cNvPr>
        <xdr:cNvSpPr txBox="1"/>
      </xdr:nvSpPr>
      <xdr:spPr>
        <a:xfrm>
          <a:off x="842645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15DF2A51-A097-41AE-B37B-524048934429}"/>
            </a:ext>
          </a:extLst>
        </xdr:cNvPr>
        <xdr:cNvSpPr txBox="1"/>
      </xdr:nvSpPr>
      <xdr:spPr>
        <a:xfrm>
          <a:off x="842645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AAC0AC7C-4442-40D7-A9E9-7B1682E02F33}"/>
            </a:ext>
          </a:extLst>
        </xdr:cNvPr>
        <xdr:cNvSpPr txBox="1"/>
      </xdr:nvSpPr>
      <xdr:spPr>
        <a:xfrm>
          <a:off x="84264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673FC0C5-6473-4971-A233-B5F01345B2D2}"/>
            </a:ext>
          </a:extLst>
        </xdr:cNvPr>
        <xdr:cNvSpPr txBox="1"/>
      </xdr:nvSpPr>
      <xdr:spPr>
        <a:xfrm>
          <a:off x="84264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D1657673-11AB-4E6F-904B-DE6D24D21876}"/>
            </a:ext>
          </a:extLst>
        </xdr:cNvPr>
        <xdr:cNvSpPr txBox="1"/>
      </xdr:nvSpPr>
      <xdr:spPr>
        <a:xfrm>
          <a:off x="84264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9A8D8A66-5DB6-4F3F-8EC6-35793D574F6F}"/>
            </a:ext>
          </a:extLst>
        </xdr:cNvPr>
        <xdr:cNvSpPr txBox="1"/>
      </xdr:nvSpPr>
      <xdr:spPr>
        <a:xfrm>
          <a:off x="84264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10BD06E3-540A-46F0-8533-70E8D6F71031}"/>
            </a:ext>
          </a:extLst>
        </xdr:cNvPr>
        <xdr:cNvSpPr txBox="1"/>
      </xdr:nvSpPr>
      <xdr:spPr>
        <a:xfrm>
          <a:off x="842645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6F290111-2341-4E85-AEFD-F9B97BB1392A}"/>
            </a:ext>
          </a:extLst>
        </xdr:cNvPr>
        <xdr:cNvSpPr txBox="1"/>
      </xdr:nvSpPr>
      <xdr:spPr>
        <a:xfrm>
          <a:off x="842645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442B14F3-FBF5-4536-BB37-7FEE17C86B93}"/>
            </a:ext>
          </a:extLst>
        </xdr:cNvPr>
        <xdr:cNvSpPr txBox="1"/>
      </xdr:nvSpPr>
      <xdr:spPr>
        <a:xfrm>
          <a:off x="842645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6599BEDA-48BA-4EFB-9E48-BAE51F728935}"/>
            </a:ext>
          </a:extLst>
        </xdr:cNvPr>
        <xdr:cNvSpPr txBox="1"/>
      </xdr:nvSpPr>
      <xdr:spPr>
        <a:xfrm>
          <a:off x="842645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65" cy="172227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409FF2BF-62F5-4EC0-985A-2CC43EBDF9EB}"/>
            </a:ext>
          </a:extLst>
        </xdr:cNvPr>
        <xdr:cNvSpPr txBox="1"/>
      </xdr:nvSpPr>
      <xdr:spPr>
        <a:xfrm>
          <a:off x="8426450" y="198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65" cy="172227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C2581AAC-22D1-496C-BCF3-292B7968F8BF}"/>
            </a:ext>
          </a:extLst>
        </xdr:cNvPr>
        <xdr:cNvSpPr txBox="1"/>
      </xdr:nvSpPr>
      <xdr:spPr>
        <a:xfrm>
          <a:off x="8426450" y="198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65" cy="172227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AFC381CB-08FF-4738-979B-1A08188E9E98}"/>
            </a:ext>
          </a:extLst>
        </xdr:cNvPr>
        <xdr:cNvSpPr txBox="1"/>
      </xdr:nvSpPr>
      <xdr:spPr>
        <a:xfrm>
          <a:off x="8426450" y="198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65" cy="172227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B281EDC6-B278-4013-9E9A-6CA5ED8AC2AB}"/>
            </a:ext>
          </a:extLst>
        </xdr:cNvPr>
        <xdr:cNvSpPr txBox="1"/>
      </xdr:nvSpPr>
      <xdr:spPr>
        <a:xfrm>
          <a:off x="8426450" y="198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65" cy="172227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CC8589C4-11EA-468B-8AEA-C6246F3D7FC4}"/>
            </a:ext>
          </a:extLst>
        </xdr:cNvPr>
        <xdr:cNvSpPr txBox="1"/>
      </xdr:nvSpPr>
      <xdr:spPr>
        <a:xfrm>
          <a:off x="842645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65" cy="172227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B892F060-245C-4FF9-9061-AECFB9041844}"/>
            </a:ext>
          </a:extLst>
        </xdr:cNvPr>
        <xdr:cNvSpPr txBox="1"/>
      </xdr:nvSpPr>
      <xdr:spPr>
        <a:xfrm>
          <a:off x="842645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65" cy="172227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C1361B79-6C17-43A1-BFE9-599385B05882}"/>
            </a:ext>
          </a:extLst>
        </xdr:cNvPr>
        <xdr:cNvSpPr txBox="1"/>
      </xdr:nvSpPr>
      <xdr:spPr>
        <a:xfrm>
          <a:off x="842645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65" cy="172227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5A89532D-B50C-410D-BF06-272C24E5E0B2}"/>
            </a:ext>
          </a:extLst>
        </xdr:cNvPr>
        <xdr:cNvSpPr txBox="1"/>
      </xdr:nvSpPr>
      <xdr:spPr>
        <a:xfrm>
          <a:off x="842645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57867236-DFBF-476F-992B-7C6836522841}"/>
            </a:ext>
          </a:extLst>
        </xdr:cNvPr>
        <xdr:cNvSpPr txBox="1"/>
      </xdr:nvSpPr>
      <xdr:spPr>
        <a:xfrm>
          <a:off x="842645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E86AF539-9769-443D-8DB0-2BCF866453B4}"/>
            </a:ext>
          </a:extLst>
        </xdr:cNvPr>
        <xdr:cNvSpPr txBox="1"/>
      </xdr:nvSpPr>
      <xdr:spPr>
        <a:xfrm>
          <a:off x="842645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C0B25C05-AFD2-4F98-9AF5-E39DFC202757}"/>
            </a:ext>
          </a:extLst>
        </xdr:cNvPr>
        <xdr:cNvSpPr txBox="1"/>
      </xdr:nvSpPr>
      <xdr:spPr>
        <a:xfrm>
          <a:off x="842645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2A259556-5A10-4BA4-810B-1EC9D87DBECD}"/>
            </a:ext>
          </a:extLst>
        </xdr:cNvPr>
        <xdr:cNvSpPr txBox="1"/>
      </xdr:nvSpPr>
      <xdr:spPr>
        <a:xfrm>
          <a:off x="842645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E6FA8335-C789-46C2-9256-712103D5EE4D}"/>
            </a:ext>
          </a:extLst>
        </xdr:cNvPr>
        <xdr:cNvSpPr txBox="1"/>
      </xdr:nvSpPr>
      <xdr:spPr>
        <a:xfrm>
          <a:off x="842645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CF4C67E4-C581-4C71-B12B-DFE447DD847A}"/>
            </a:ext>
          </a:extLst>
        </xdr:cNvPr>
        <xdr:cNvSpPr txBox="1"/>
      </xdr:nvSpPr>
      <xdr:spPr>
        <a:xfrm>
          <a:off x="842645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DFFA8F92-68DC-4349-A246-375CFACA3238}"/>
            </a:ext>
          </a:extLst>
        </xdr:cNvPr>
        <xdr:cNvSpPr txBox="1"/>
      </xdr:nvSpPr>
      <xdr:spPr>
        <a:xfrm>
          <a:off x="842645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CD512CD1-0821-4C96-BCF8-B744B1D17737}"/>
            </a:ext>
          </a:extLst>
        </xdr:cNvPr>
        <xdr:cNvSpPr txBox="1"/>
      </xdr:nvSpPr>
      <xdr:spPr>
        <a:xfrm>
          <a:off x="842645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65" cy="172227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50BF448B-210F-4CFE-B872-95E095D0FD2C}"/>
            </a:ext>
          </a:extLst>
        </xdr:cNvPr>
        <xdr:cNvSpPr txBox="1"/>
      </xdr:nvSpPr>
      <xdr:spPr>
        <a:xfrm>
          <a:off x="842645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65" cy="172227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B7E28CF1-F1A1-4556-8F55-79BB07E107A3}"/>
            </a:ext>
          </a:extLst>
        </xdr:cNvPr>
        <xdr:cNvSpPr txBox="1"/>
      </xdr:nvSpPr>
      <xdr:spPr>
        <a:xfrm>
          <a:off x="842645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65" cy="172227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7355A3DC-F0D2-4996-9BD6-A6B64844D087}"/>
            </a:ext>
          </a:extLst>
        </xdr:cNvPr>
        <xdr:cNvSpPr txBox="1"/>
      </xdr:nvSpPr>
      <xdr:spPr>
        <a:xfrm>
          <a:off x="842645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65" cy="172227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460E0F85-7F0A-4CF6-A71A-E5EB19640D4B}"/>
            </a:ext>
          </a:extLst>
        </xdr:cNvPr>
        <xdr:cNvSpPr txBox="1"/>
      </xdr:nvSpPr>
      <xdr:spPr>
        <a:xfrm>
          <a:off x="842645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787BB4FB-2820-4C3C-854F-230ABEE2B627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E3799A69-BD7B-4313-BCB8-9C1CC98AB141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4378E5A3-C476-46F2-A725-3377439C62D3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7216F991-91D4-418D-9448-BB2B0107DF33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65" cy="172227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5F836E50-CBDA-463B-B478-60895A858512}"/>
            </a:ext>
          </a:extLst>
        </xdr:cNvPr>
        <xdr:cNvSpPr txBox="1"/>
      </xdr:nvSpPr>
      <xdr:spPr>
        <a:xfrm>
          <a:off x="8426450" y="309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65" cy="172227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B6E11919-1553-45ED-8C0D-610546B1F88C}"/>
            </a:ext>
          </a:extLst>
        </xdr:cNvPr>
        <xdr:cNvSpPr txBox="1"/>
      </xdr:nvSpPr>
      <xdr:spPr>
        <a:xfrm>
          <a:off x="8426450" y="309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65" cy="172227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89D51218-CF45-4BEA-BC7D-904764EC0AA5}"/>
            </a:ext>
          </a:extLst>
        </xdr:cNvPr>
        <xdr:cNvSpPr txBox="1"/>
      </xdr:nvSpPr>
      <xdr:spPr>
        <a:xfrm>
          <a:off x="8426450" y="309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65" cy="172227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EA253DF5-0605-4162-853D-FE11E7E8D155}"/>
            </a:ext>
          </a:extLst>
        </xdr:cNvPr>
        <xdr:cNvSpPr txBox="1"/>
      </xdr:nvSpPr>
      <xdr:spPr>
        <a:xfrm>
          <a:off x="8426450" y="309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65" cy="172227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E08D378B-B8C2-46E5-94C9-A340E4B3B98E}"/>
            </a:ext>
          </a:extLst>
        </xdr:cNvPr>
        <xdr:cNvSpPr txBox="1"/>
      </xdr:nvSpPr>
      <xdr:spPr>
        <a:xfrm>
          <a:off x="842645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65" cy="172227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6282BBA7-472A-41DE-A479-143B28385BCD}"/>
            </a:ext>
          </a:extLst>
        </xdr:cNvPr>
        <xdr:cNvSpPr txBox="1"/>
      </xdr:nvSpPr>
      <xdr:spPr>
        <a:xfrm>
          <a:off x="842645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65" cy="172227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F17BE886-48F6-468B-B3BD-FE938DE67F38}"/>
            </a:ext>
          </a:extLst>
        </xdr:cNvPr>
        <xdr:cNvSpPr txBox="1"/>
      </xdr:nvSpPr>
      <xdr:spPr>
        <a:xfrm>
          <a:off x="842645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65" cy="172227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458A4625-82BD-4571-9E2F-BE5FAD509020}"/>
            </a:ext>
          </a:extLst>
        </xdr:cNvPr>
        <xdr:cNvSpPr txBox="1"/>
      </xdr:nvSpPr>
      <xdr:spPr>
        <a:xfrm>
          <a:off x="842645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65" cy="172227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43098054-9A2C-436A-A86B-0A8EA4D7C43E}"/>
            </a:ext>
          </a:extLst>
        </xdr:cNvPr>
        <xdr:cNvSpPr txBox="1"/>
      </xdr:nvSpPr>
      <xdr:spPr>
        <a:xfrm>
          <a:off x="8426450" y="346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65" cy="172227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3E24983F-E02B-44D9-BC54-EC66F94DB9FD}"/>
            </a:ext>
          </a:extLst>
        </xdr:cNvPr>
        <xdr:cNvSpPr txBox="1"/>
      </xdr:nvSpPr>
      <xdr:spPr>
        <a:xfrm>
          <a:off x="8426450" y="346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65" cy="172227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F54319A-4D6A-4246-95C6-0ECFBDBCBCE5}"/>
            </a:ext>
          </a:extLst>
        </xdr:cNvPr>
        <xdr:cNvSpPr txBox="1"/>
      </xdr:nvSpPr>
      <xdr:spPr>
        <a:xfrm>
          <a:off x="8426450" y="346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65" cy="172227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1DA2B0E2-755E-4AB2-B0A1-A4269B93C309}"/>
            </a:ext>
          </a:extLst>
        </xdr:cNvPr>
        <xdr:cNvSpPr txBox="1"/>
      </xdr:nvSpPr>
      <xdr:spPr>
        <a:xfrm>
          <a:off x="8426450" y="346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65" cy="172227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85D5BD64-80B9-4AEF-9B26-B63F21754A6D}"/>
            </a:ext>
          </a:extLst>
        </xdr:cNvPr>
        <xdr:cNvSpPr txBox="1"/>
      </xdr:nvSpPr>
      <xdr:spPr>
        <a:xfrm>
          <a:off x="8426450" y="364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65" cy="172227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9291E860-F84A-48D9-9167-C45575EE0D51}"/>
            </a:ext>
          </a:extLst>
        </xdr:cNvPr>
        <xdr:cNvSpPr txBox="1"/>
      </xdr:nvSpPr>
      <xdr:spPr>
        <a:xfrm>
          <a:off x="8426450" y="364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65" cy="172227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9BC36891-D060-41D1-B8BA-2BB5D287DDEB}"/>
            </a:ext>
          </a:extLst>
        </xdr:cNvPr>
        <xdr:cNvSpPr txBox="1"/>
      </xdr:nvSpPr>
      <xdr:spPr>
        <a:xfrm>
          <a:off x="8426450" y="364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65" cy="172227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FA738A7F-6434-4943-B871-92338EEB70C7}"/>
            </a:ext>
          </a:extLst>
        </xdr:cNvPr>
        <xdr:cNvSpPr txBox="1"/>
      </xdr:nvSpPr>
      <xdr:spPr>
        <a:xfrm>
          <a:off x="8426450" y="364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65" cy="172227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85B5814A-8303-481F-B4E4-5399E7426FC7}"/>
            </a:ext>
          </a:extLst>
        </xdr:cNvPr>
        <xdr:cNvSpPr txBox="1"/>
      </xdr:nvSpPr>
      <xdr:spPr>
        <a:xfrm>
          <a:off x="842645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65" cy="172227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443DDF81-76DC-4966-A3E9-F92B97602637}"/>
            </a:ext>
          </a:extLst>
        </xdr:cNvPr>
        <xdr:cNvSpPr txBox="1"/>
      </xdr:nvSpPr>
      <xdr:spPr>
        <a:xfrm>
          <a:off x="842645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65" cy="172227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158C4FB-A1FB-44D8-9742-D502B5689A96}"/>
            </a:ext>
          </a:extLst>
        </xdr:cNvPr>
        <xdr:cNvSpPr txBox="1"/>
      </xdr:nvSpPr>
      <xdr:spPr>
        <a:xfrm>
          <a:off x="842645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65" cy="172227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645FA4B6-5006-429B-9B92-6EC39B4EC9C6}"/>
            </a:ext>
          </a:extLst>
        </xdr:cNvPr>
        <xdr:cNvSpPr txBox="1"/>
      </xdr:nvSpPr>
      <xdr:spPr>
        <a:xfrm>
          <a:off x="842645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65" cy="172227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C93087C4-9233-49C6-A2E0-829325E9E4E1}"/>
            </a:ext>
          </a:extLst>
        </xdr:cNvPr>
        <xdr:cNvSpPr txBox="1"/>
      </xdr:nvSpPr>
      <xdr:spPr>
        <a:xfrm>
          <a:off x="8426450" y="41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65" cy="172227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FB083EFF-ED55-4BE0-9331-15A2563017CF}"/>
            </a:ext>
          </a:extLst>
        </xdr:cNvPr>
        <xdr:cNvSpPr txBox="1"/>
      </xdr:nvSpPr>
      <xdr:spPr>
        <a:xfrm>
          <a:off x="8426450" y="41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65" cy="172227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DBCB4450-9ADF-4ADC-904C-41148C588805}"/>
            </a:ext>
          </a:extLst>
        </xdr:cNvPr>
        <xdr:cNvSpPr txBox="1"/>
      </xdr:nvSpPr>
      <xdr:spPr>
        <a:xfrm>
          <a:off x="8426450" y="41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65" cy="172227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E64698B0-355F-4C94-8AEE-A02403066EC9}"/>
            </a:ext>
          </a:extLst>
        </xdr:cNvPr>
        <xdr:cNvSpPr txBox="1"/>
      </xdr:nvSpPr>
      <xdr:spPr>
        <a:xfrm>
          <a:off x="8426450" y="41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65" cy="172227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92026F7A-D312-439C-ACD7-5007B142C120}"/>
            </a:ext>
          </a:extLst>
        </xdr:cNvPr>
        <xdr:cNvSpPr txBox="1"/>
      </xdr:nvSpPr>
      <xdr:spPr>
        <a:xfrm>
          <a:off x="842645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65" cy="172227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62423DB-0D9F-4848-AC81-BA591CA4FD50}"/>
            </a:ext>
          </a:extLst>
        </xdr:cNvPr>
        <xdr:cNvSpPr txBox="1"/>
      </xdr:nvSpPr>
      <xdr:spPr>
        <a:xfrm>
          <a:off x="842645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65" cy="172227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7AD5B437-07FE-446B-AF37-4DCC007975BC}"/>
            </a:ext>
          </a:extLst>
        </xdr:cNvPr>
        <xdr:cNvSpPr txBox="1"/>
      </xdr:nvSpPr>
      <xdr:spPr>
        <a:xfrm>
          <a:off x="842645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65" cy="172227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31E4B1A9-7E3C-4B87-8AC7-E9CD09B6968A}"/>
            </a:ext>
          </a:extLst>
        </xdr:cNvPr>
        <xdr:cNvSpPr txBox="1"/>
      </xdr:nvSpPr>
      <xdr:spPr>
        <a:xfrm>
          <a:off x="842645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9E6C4A65-D7B4-45F1-AD4A-9D0FD8CA1219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BE4AFC3F-32A2-495D-83EE-4FC9727703DD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6E3627A7-572C-4CE2-9E5F-D0A4CA97D4ED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6EDE06AD-F578-4DEF-A455-DD9962F713E8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65" cy="172227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34B5F2DB-405B-42C3-94EF-48504231B01A}"/>
            </a:ext>
          </a:extLst>
        </xdr:cNvPr>
        <xdr:cNvSpPr txBox="1"/>
      </xdr:nvSpPr>
      <xdr:spPr>
        <a:xfrm>
          <a:off x="842645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65" cy="172227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EBD0A20-9E76-4999-9C77-D98D5482F76F}"/>
            </a:ext>
          </a:extLst>
        </xdr:cNvPr>
        <xdr:cNvSpPr txBox="1"/>
      </xdr:nvSpPr>
      <xdr:spPr>
        <a:xfrm>
          <a:off x="842645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65" cy="172227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A99895E4-EE48-4AB6-B0FD-2E3441800FF3}"/>
            </a:ext>
          </a:extLst>
        </xdr:cNvPr>
        <xdr:cNvSpPr txBox="1"/>
      </xdr:nvSpPr>
      <xdr:spPr>
        <a:xfrm>
          <a:off x="842645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65" cy="172227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10EB9E11-5EFE-4F1F-B843-57E51E64591E}"/>
            </a:ext>
          </a:extLst>
        </xdr:cNvPr>
        <xdr:cNvSpPr txBox="1"/>
      </xdr:nvSpPr>
      <xdr:spPr>
        <a:xfrm>
          <a:off x="842645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65" cy="172227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29B04211-AC76-4A41-9E5D-2A6DC6E2DF3F}"/>
            </a:ext>
          </a:extLst>
        </xdr:cNvPr>
        <xdr:cNvSpPr txBox="1"/>
      </xdr:nvSpPr>
      <xdr:spPr>
        <a:xfrm>
          <a:off x="842645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65" cy="172227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807907A8-DC89-479D-A923-B8E55147F676}"/>
            </a:ext>
          </a:extLst>
        </xdr:cNvPr>
        <xdr:cNvSpPr txBox="1"/>
      </xdr:nvSpPr>
      <xdr:spPr>
        <a:xfrm>
          <a:off x="842645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65" cy="172227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7B889F1B-7DAF-4F0A-898E-3EDD2D01CC7F}"/>
            </a:ext>
          </a:extLst>
        </xdr:cNvPr>
        <xdr:cNvSpPr txBox="1"/>
      </xdr:nvSpPr>
      <xdr:spPr>
        <a:xfrm>
          <a:off x="842645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65" cy="172227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2EC0BC5C-94AC-4B8F-B1C7-0D3A0C091B11}"/>
            </a:ext>
          </a:extLst>
        </xdr:cNvPr>
        <xdr:cNvSpPr txBox="1"/>
      </xdr:nvSpPr>
      <xdr:spPr>
        <a:xfrm>
          <a:off x="842645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65" cy="172227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FC716A4B-0D3B-4BD0-9260-284D57D27F0D}"/>
            </a:ext>
          </a:extLst>
        </xdr:cNvPr>
        <xdr:cNvSpPr txBox="1"/>
      </xdr:nvSpPr>
      <xdr:spPr>
        <a:xfrm>
          <a:off x="842645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65" cy="172227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C0EFE666-A4AD-45A5-BE27-4AAD38AF9037}"/>
            </a:ext>
          </a:extLst>
        </xdr:cNvPr>
        <xdr:cNvSpPr txBox="1"/>
      </xdr:nvSpPr>
      <xdr:spPr>
        <a:xfrm>
          <a:off x="842645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65" cy="172227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53C8EC95-6929-4C9F-82F7-F137BAEA34DF}"/>
            </a:ext>
          </a:extLst>
        </xdr:cNvPr>
        <xdr:cNvSpPr txBox="1"/>
      </xdr:nvSpPr>
      <xdr:spPr>
        <a:xfrm>
          <a:off x="842645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65" cy="172227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53D3051C-BBD3-49A4-B221-9E61D0B01581}"/>
            </a:ext>
          </a:extLst>
        </xdr:cNvPr>
        <xdr:cNvSpPr txBox="1"/>
      </xdr:nvSpPr>
      <xdr:spPr>
        <a:xfrm>
          <a:off x="842645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65" cy="172227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F2FE022D-DDA0-41BD-828A-5D0358006086}"/>
            </a:ext>
          </a:extLst>
        </xdr:cNvPr>
        <xdr:cNvSpPr txBox="1"/>
      </xdr:nvSpPr>
      <xdr:spPr>
        <a:xfrm>
          <a:off x="8426450" y="511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65" cy="172227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E17F6FF2-AA1A-4D52-85E4-E1951101A3B1}"/>
            </a:ext>
          </a:extLst>
        </xdr:cNvPr>
        <xdr:cNvSpPr txBox="1"/>
      </xdr:nvSpPr>
      <xdr:spPr>
        <a:xfrm>
          <a:off x="8426450" y="511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65" cy="172227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6DE89A51-515E-4E27-B227-6BBFC3AB7B78}"/>
            </a:ext>
          </a:extLst>
        </xdr:cNvPr>
        <xdr:cNvSpPr txBox="1"/>
      </xdr:nvSpPr>
      <xdr:spPr>
        <a:xfrm>
          <a:off x="8426450" y="511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65" cy="172227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CA45C885-77A4-4D9E-946F-A452824BA351}"/>
            </a:ext>
          </a:extLst>
        </xdr:cNvPr>
        <xdr:cNvSpPr txBox="1"/>
      </xdr:nvSpPr>
      <xdr:spPr>
        <a:xfrm>
          <a:off x="8426450" y="511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65" cy="172227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653AC7CC-0304-406B-96DA-99FF7D0807E3}"/>
            </a:ext>
          </a:extLst>
        </xdr:cNvPr>
        <xdr:cNvSpPr txBox="1"/>
      </xdr:nvSpPr>
      <xdr:spPr>
        <a:xfrm>
          <a:off x="8426450" y="530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65" cy="172227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DEF320C-F667-4807-96EB-75121442E719}"/>
            </a:ext>
          </a:extLst>
        </xdr:cNvPr>
        <xdr:cNvSpPr txBox="1"/>
      </xdr:nvSpPr>
      <xdr:spPr>
        <a:xfrm>
          <a:off x="8426450" y="530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65" cy="172227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FA0260C2-BA3B-4775-A266-133ED824118D}"/>
            </a:ext>
          </a:extLst>
        </xdr:cNvPr>
        <xdr:cNvSpPr txBox="1"/>
      </xdr:nvSpPr>
      <xdr:spPr>
        <a:xfrm>
          <a:off x="8426450" y="530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65" cy="172227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32FD071D-7E75-44F3-9A9B-7AB79A9897E6}"/>
            </a:ext>
          </a:extLst>
        </xdr:cNvPr>
        <xdr:cNvSpPr txBox="1"/>
      </xdr:nvSpPr>
      <xdr:spPr>
        <a:xfrm>
          <a:off x="8426450" y="530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65" cy="172227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9E36961E-5D46-41FE-9C7E-F194CD7FBE7E}"/>
            </a:ext>
          </a:extLst>
        </xdr:cNvPr>
        <xdr:cNvSpPr txBox="1"/>
      </xdr:nvSpPr>
      <xdr:spPr>
        <a:xfrm>
          <a:off x="842645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65" cy="172227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6EE01073-7ADF-486A-960C-C77DF7BED95D}"/>
            </a:ext>
          </a:extLst>
        </xdr:cNvPr>
        <xdr:cNvSpPr txBox="1"/>
      </xdr:nvSpPr>
      <xdr:spPr>
        <a:xfrm>
          <a:off x="842645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65" cy="172227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471DB673-5D0D-4CC7-BD99-077CFA19CF88}"/>
            </a:ext>
          </a:extLst>
        </xdr:cNvPr>
        <xdr:cNvSpPr txBox="1"/>
      </xdr:nvSpPr>
      <xdr:spPr>
        <a:xfrm>
          <a:off x="842645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65" cy="172227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74BC1F5D-0C02-4464-9617-56D053FCECB6}"/>
            </a:ext>
          </a:extLst>
        </xdr:cNvPr>
        <xdr:cNvSpPr txBox="1"/>
      </xdr:nvSpPr>
      <xdr:spPr>
        <a:xfrm>
          <a:off x="842645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65" cy="172227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ACDFF755-878B-4838-B8A0-20EBA40C0709}"/>
            </a:ext>
          </a:extLst>
        </xdr:cNvPr>
        <xdr:cNvSpPr txBox="1"/>
      </xdr:nvSpPr>
      <xdr:spPr>
        <a:xfrm>
          <a:off x="842645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65" cy="172227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6BC464EE-4998-48B8-A608-98C9F7D3AF2E}"/>
            </a:ext>
          </a:extLst>
        </xdr:cNvPr>
        <xdr:cNvSpPr txBox="1"/>
      </xdr:nvSpPr>
      <xdr:spPr>
        <a:xfrm>
          <a:off x="842645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65" cy="172227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2211EF44-3426-4384-BCBB-5C39664A2D3D}"/>
            </a:ext>
          </a:extLst>
        </xdr:cNvPr>
        <xdr:cNvSpPr txBox="1"/>
      </xdr:nvSpPr>
      <xdr:spPr>
        <a:xfrm>
          <a:off x="842645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65" cy="172227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BD2B59C1-D3D2-42BB-8556-E502E14E1E77}"/>
            </a:ext>
          </a:extLst>
        </xdr:cNvPr>
        <xdr:cNvSpPr txBox="1"/>
      </xdr:nvSpPr>
      <xdr:spPr>
        <a:xfrm>
          <a:off x="842645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65" cy="172227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6D1557A4-3B6F-4E97-8501-8FC5608C65B2}"/>
            </a:ext>
          </a:extLst>
        </xdr:cNvPr>
        <xdr:cNvSpPr txBox="1"/>
      </xdr:nvSpPr>
      <xdr:spPr>
        <a:xfrm>
          <a:off x="842645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65" cy="172227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B2DF654F-1484-4431-8375-8A5B5F49CFF0}"/>
            </a:ext>
          </a:extLst>
        </xdr:cNvPr>
        <xdr:cNvSpPr txBox="1"/>
      </xdr:nvSpPr>
      <xdr:spPr>
        <a:xfrm>
          <a:off x="842645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65" cy="172227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7C75FEF4-DB1F-4C4B-9A76-0F3FC8D34B27}"/>
            </a:ext>
          </a:extLst>
        </xdr:cNvPr>
        <xdr:cNvSpPr txBox="1"/>
      </xdr:nvSpPr>
      <xdr:spPr>
        <a:xfrm>
          <a:off x="842645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65" cy="172227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5C9B2665-A9A7-4ABE-AC23-0EFABD62CCC4}"/>
            </a:ext>
          </a:extLst>
        </xdr:cNvPr>
        <xdr:cNvSpPr txBox="1"/>
      </xdr:nvSpPr>
      <xdr:spPr>
        <a:xfrm>
          <a:off x="842645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65" cy="172227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2343B42C-7382-4C16-AAD3-9E4E4A2599F1}"/>
            </a:ext>
          </a:extLst>
        </xdr:cNvPr>
        <xdr:cNvSpPr txBox="1"/>
      </xdr:nvSpPr>
      <xdr:spPr>
        <a:xfrm>
          <a:off x="842645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65" cy="172227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8B1551BC-3A94-4515-BEF3-E74CFC82BB66}"/>
            </a:ext>
          </a:extLst>
        </xdr:cNvPr>
        <xdr:cNvSpPr txBox="1"/>
      </xdr:nvSpPr>
      <xdr:spPr>
        <a:xfrm>
          <a:off x="842645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65" cy="172227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C4CE560B-4162-40B0-8FC0-1684FABBE544}"/>
            </a:ext>
          </a:extLst>
        </xdr:cNvPr>
        <xdr:cNvSpPr txBox="1"/>
      </xdr:nvSpPr>
      <xdr:spPr>
        <a:xfrm>
          <a:off x="842645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65" cy="172227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5369F6A6-51D5-4A50-8B7B-0AE875270073}"/>
            </a:ext>
          </a:extLst>
        </xdr:cNvPr>
        <xdr:cNvSpPr txBox="1"/>
      </xdr:nvSpPr>
      <xdr:spPr>
        <a:xfrm>
          <a:off x="842645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65" cy="172227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41E11B20-A3FD-480D-9878-A44692EAFC72}"/>
            </a:ext>
          </a:extLst>
        </xdr:cNvPr>
        <xdr:cNvSpPr txBox="1"/>
      </xdr:nvSpPr>
      <xdr:spPr>
        <a:xfrm>
          <a:off x="842645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65" cy="172227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D408845E-7307-42A8-8CE7-E371A6918F3C}"/>
            </a:ext>
          </a:extLst>
        </xdr:cNvPr>
        <xdr:cNvSpPr txBox="1"/>
      </xdr:nvSpPr>
      <xdr:spPr>
        <a:xfrm>
          <a:off x="842645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65" cy="172227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1C86620C-CECF-4933-8537-EDA5EC5BB783}"/>
            </a:ext>
          </a:extLst>
        </xdr:cNvPr>
        <xdr:cNvSpPr txBox="1"/>
      </xdr:nvSpPr>
      <xdr:spPr>
        <a:xfrm>
          <a:off x="842645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65" cy="172227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71857E7C-E6E8-4CFB-AE97-7F951C7CA34D}"/>
            </a:ext>
          </a:extLst>
        </xdr:cNvPr>
        <xdr:cNvSpPr txBox="1"/>
      </xdr:nvSpPr>
      <xdr:spPr>
        <a:xfrm>
          <a:off x="842645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65" cy="172227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9850A460-3514-41C7-8156-A82D0496A5F2}"/>
            </a:ext>
          </a:extLst>
        </xdr:cNvPr>
        <xdr:cNvSpPr txBox="1"/>
      </xdr:nvSpPr>
      <xdr:spPr>
        <a:xfrm>
          <a:off x="842645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65" cy="172227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7C9C35B9-7C37-467A-B4F5-41909DD051F4}"/>
            </a:ext>
          </a:extLst>
        </xdr:cNvPr>
        <xdr:cNvSpPr txBox="1"/>
      </xdr:nvSpPr>
      <xdr:spPr>
        <a:xfrm>
          <a:off x="842645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65" cy="172227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B40BC1FA-EA04-45A2-AC39-661ED0753042}"/>
            </a:ext>
          </a:extLst>
        </xdr:cNvPr>
        <xdr:cNvSpPr txBox="1"/>
      </xdr:nvSpPr>
      <xdr:spPr>
        <a:xfrm>
          <a:off x="842645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65" cy="172227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A28BF6BB-CF0A-4569-9607-5C01B3097BBC}"/>
            </a:ext>
          </a:extLst>
        </xdr:cNvPr>
        <xdr:cNvSpPr txBox="1"/>
      </xdr:nvSpPr>
      <xdr:spPr>
        <a:xfrm>
          <a:off x="842645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65" cy="172227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21CD2BB-D680-4C31-B57D-986F65FE5A71}"/>
            </a:ext>
          </a:extLst>
        </xdr:cNvPr>
        <xdr:cNvSpPr txBox="1"/>
      </xdr:nvSpPr>
      <xdr:spPr>
        <a:xfrm>
          <a:off x="8426450" y="6591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65" cy="172227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5DE56FF1-6554-4007-A05A-6D3BA7451739}"/>
            </a:ext>
          </a:extLst>
        </xdr:cNvPr>
        <xdr:cNvSpPr txBox="1"/>
      </xdr:nvSpPr>
      <xdr:spPr>
        <a:xfrm>
          <a:off x="8426450" y="6591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65" cy="172227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B672D98C-A9F5-456B-8CE0-150C0D8486B4}"/>
            </a:ext>
          </a:extLst>
        </xdr:cNvPr>
        <xdr:cNvSpPr txBox="1"/>
      </xdr:nvSpPr>
      <xdr:spPr>
        <a:xfrm>
          <a:off x="8426450" y="6591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65" cy="172227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852D19C4-733B-45B2-A86C-8F3BE326F72E}"/>
            </a:ext>
          </a:extLst>
        </xdr:cNvPr>
        <xdr:cNvSpPr txBox="1"/>
      </xdr:nvSpPr>
      <xdr:spPr>
        <a:xfrm>
          <a:off x="8426450" y="6591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65" cy="172227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2C614FEB-A1D4-4201-8EA3-13332BE60D3B}"/>
            </a:ext>
          </a:extLst>
        </xdr:cNvPr>
        <xdr:cNvSpPr txBox="1"/>
      </xdr:nvSpPr>
      <xdr:spPr>
        <a:xfrm>
          <a:off x="842645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65" cy="172227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FC4145E3-6203-4C5B-AD77-565912787C71}"/>
            </a:ext>
          </a:extLst>
        </xdr:cNvPr>
        <xdr:cNvSpPr txBox="1"/>
      </xdr:nvSpPr>
      <xdr:spPr>
        <a:xfrm>
          <a:off x="842645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65" cy="172227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7116D4C0-43BD-4144-A740-E7F97C6EA26E}"/>
            </a:ext>
          </a:extLst>
        </xdr:cNvPr>
        <xdr:cNvSpPr txBox="1"/>
      </xdr:nvSpPr>
      <xdr:spPr>
        <a:xfrm>
          <a:off x="842645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65" cy="172227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3C78584D-6C9D-4E82-8B47-A88097EFE58D}"/>
            </a:ext>
          </a:extLst>
        </xdr:cNvPr>
        <xdr:cNvSpPr txBox="1"/>
      </xdr:nvSpPr>
      <xdr:spPr>
        <a:xfrm>
          <a:off x="842645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65" cy="172227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C790FB91-C5B8-426E-948A-69AC0EF9493F}"/>
            </a:ext>
          </a:extLst>
        </xdr:cNvPr>
        <xdr:cNvSpPr txBox="1"/>
      </xdr:nvSpPr>
      <xdr:spPr>
        <a:xfrm>
          <a:off x="842645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65" cy="172227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39DB4183-00B5-4992-A341-6FC857A071A9}"/>
            </a:ext>
          </a:extLst>
        </xdr:cNvPr>
        <xdr:cNvSpPr txBox="1"/>
      </xdr:nvSpPr>
      <xdr:spPr>
        <a:xfrm>
          <a:off x="842645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65" cy="172227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4D36543-DF90-461C-AC66-988E33CB339C}"/>
            </a:ext>
          </a:extLst>
        </xdr:cNvPr>
        <xdr:cNvSpPr txBox="1"/>
      </xdr:nvSpPr>
      <xdr:spPr>
        <a:xfrm>
          <a:off x="842645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65" cy="172227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F87AE27C-9643-4642-B9E4-A3334AE1D07C}"/>
            </a:ext>
          </a:extLst>
        </xdr:cNvPr>
        <xdr:cNvSpPr txBox="1"/>
      </xdr:nvSpPr>
      <xdr:spPr>
        <a:xfrm>
          <a:off x="842645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65" cy="172227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1B656DF0-92C1-4233-92E7-CA129EF6CD89}"/>
            </a:ext>
          </a:extLst>
        </xdr:cNvPr>
        <xdr:cNvSpPr txBox="1"/>
      </xdr:nvSpPr>
      <xdr:spPr>
        <a:xfrm>
          <a:off x="8426450" y="71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65" cy="172227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6DFFA8B2-BE4C-4F66-AD9A-36F604B4C80C}"/>
            </a:ext>
          </a:extLst>
        </xdr:cNvPr>
        <xdr:cNvSpPr txBox="1"/>
      </xdr:nvSpPr>
      <xdr:spPr>
        <a:xfrm>
          <a:off x="8426450" y="71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65" cy="172227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829BB022-1AB4-407C-ABF3-70616CD56299}"/>
            </a:ext>
          </a:extLst>
        </xdr:cNvPr>
        <xdr:cNvSpPr txBox="1"/>
      </xdr:nvSpPr>
      <xdr:spPr>
        <a:xfrm>
          <a:off x="8426450" y="71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65" cy="172227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746C5E74-BAA4-495A-897B-2AB1CAD4A476}"/>
            </a:ext>
          </a:extLst>
        </xdr:cNvPr>
        <xdr:cNvSpPr txBox="1"/>
      </xdr:nvSpPr>
      <xdr:spPr>
        <a:xfrm>
          <a:off x="8426450" y="71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65" cy="172227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13B3D9C1-35D3-40A2-B8AF-152F8923FCC2}"/>
            </a:ext>
          </a:extLst>
        </xdr:cNvPr>
        <xdr:cNvSpPr txBox="1"/>
      </xdr:nvSpPr>
      <xdr:spPr>
        <a:xfrm>
          <a:off x="8426450" y="732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65" cy="172227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203306E1-5203-4E5E-A2F7-1B845819066F}"/>
            </a:ext>
          </a:extLst>
        </xdr:cNvPr>
        <xdr:cNvSpPr txBox="1"/>
      </xdr:nvSpPr>
      <xdr:spPr>
        <a:xfrm>
          <a:off x="8426450" y="732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65" cy="172227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A51255A-BAC8-42E9-959C-287C1C4CD7B1}"/>
            </a:ext>
          </a:extLst>
        </xdr:cNvPr>
        <xdr:cNvSpPr txBox="1"/>
      </xdr:nvSpPr>
      <xdr:spPr>
        <a:xfrm>
          <a:off x="8426450" y="732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65" cy="172227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AAC10117-2609-43E9-852C-91A3BE5CCF57}"/>
            </a:ext>
          </a:extLst>
        </xdr:cNvPr>
        <xdr:cNvSpPr txBox="1"/>
      </xdr:nvSpPr>
      <xdr:spPr>
        <a:xfrm>
          <a:off x="8426450" y="732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65" cy="172227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466C3DDE-7175-4CF5-86B9-D72035E2F51C}"/>
            </a:ext>
          </a:extLst>
        </xdr:cNvPr>
        <xdr:cNvSpPr txBox="1"/>
      </xdr:nvSpPr>
      <xdr:spPr>
        <a:xfrm>
          <a:off x="842645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65" cy="172227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DB9214FF-EBE3-49B4-B96A-0990D7F5F03B}"/>
            </a:ext>
          </a:extLst>
        </xdr:cNvPr>
        <xdr:cNvSpPr txBox="1"/>
      </xdr:nvSpPr>
      <xdr:spPr>
        <a:xfrm>
          <a:off x="842645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65" cy="172227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38553F22-2D16-4CA1-A1B4-847AA5082544}"/>
            </a:ext>
          </a:extLst>
        </xdr:cNvPr>
        <xdr:cNvSpPr txBox="1"/>
      </xdr:nvSpPr>
      <xdr:spPr>
        <a:xfrm>
          <a:off x="842645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65" cy="172227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206817C6-DF2D-4E88-BEDE-C083B1E2C0EF}"/>
            </a:ext>
          </a:extLst>
        </xdr:cNvPr>
        <xdr:cNvSpPr txBox="1"/>
      </xdr:nvSpPr>
      <xdr:spPr>
        <a:xfrm>
          <a:off x="842645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65" cy="172227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50E9447D-8260-4B27-BE49-BD65DAADC42B}"/>
            </a:ext>
          </a:extLst>
        </xdr:cNvPr>
        <xdr:cNvSpPr txBox="1"/>
      </xdr:nvSpPr>
      <xdr:spPr>
        <a:xfrm>
          <a:off x="842645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65" cy="172227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D8361F14-89D4-43D9-ACF9-83E860F6E183}"/>
            </a:ext>
          </a:extLst>
        </xdr:cNvPr>
        <xdr:cNvSpPr txBox="1"/>
      </xdr:nvSpPr>
      <xdr:spPr>
        <a:xfrm>
          <a:off x="842645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65" cy="172227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653A681C-074E-4D8A-8C13-9B5CF810A41B}"/>
            </a:ext>
          </a:extLst>
        </xdr:cNvPr>
        <xdr:cNvSpPr txBox="1"/>
      </xdr:nvSpPr>
      <xdr:spPr>
        <a:xfrm>
          <a:off x="842645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65" cy="172227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304809C1-EF83-4754-8838-DD895F89534B}"/>
            </a:ext>
          </a:extLst>
        </xdr:cNvPr>
        <xdr:cNvSpPr txBox="1"/>
      </xdr:nvSpPr>
      <xdr:spPr>
        <a:xfrm>
          <a:off x="842645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42</xdr:row>
      <xdr:rowOff>0</xdr:rowOff>
    </xdr:from>
    <xdr:ext cx="65" cy="172227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936C9A43-8F06-49B9-A9A2-6D721A69C67E}"/>
            </a:ext>
          </a:extLst>
        </xdr:cNvPr>
        <xdr:cNvSpPr txBox="1"/>
      </xdr:nvSpPr>
      <xdr:spPr>
        <a:xfrm>
          <a:off x="842645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42</xdr:row>
      <xdr:rowOff>0</xdr:rowOff>
    </xdr:from>
    <xdr:ext cx="65" cy="172227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84A4A8B2-0BA4-48F7-BA58-0B4E0A15BC6C}"/>
            </a:ext>
          </a:extLst>
        </xdr:cNvPr>
        <xdr:cNvSpPr txBox="1"/>
      </xdr:nvSpPr>
      <xdr:spPr>
        <a:xfrm>
          <a:off x="842645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42</xdr:row>
      <xdr:rowOff>0</xdr:rowOff>
    </xdr:from>
    <xdr:ext cx="65" cy="172227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372B99BE-F2D3-4F68-B92E-206961578F9F}"/>
            </a:ext>
          </a:extLst>
        </xdr:cNvPr>
        <xdr:cNvSpPr txBox="1"/>
      </xdr:nvSpPr>
      <xdr:spPr>
        <a:xfrm>
          <a:off x="842645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42</xdr:row>
      <xdr:rowOff>0</xdr:rowOff>
    </xdr:from>
    <xdr:ext cx="65" cy="172227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F185A16B-7D41-46A3-BD85-F66AB4CE1379}"/>
            </a:ext>
          </a:extLst>
        </xdr:cNvPr>
        <xdr:cNvSpPr txBox="1"/>
      </xdr:nvSpPr>
      <xdr:spPr>
        <a:xfrm>
          <a:off x="842645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2227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6EF6507B-6B0B-4DF7-A5BC-52C49152B698}"/>
            </a:ext>
          </a:extLst>
        </xdr:cNvPr>
        <xdr:cNvSpPr txBox="1"/>
      </xdr:nvSpPr>
      <xdr:spPr>
        <a:xfrm>
          <a:off x="842645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2227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2AAE4B0C-4E86-40C2-B165-C3D5AD16B716}"/>
            </a:ext>
          </a:extLst>
        </xdr:cNvPr>
        <xdr:cNvSpPr txBox="1"/>
      </xdr:nvSpPr>
      <xdr:spPr>
        <a:xfrm>
          <a:off x="842645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2227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A203E0DE-0F2F-4C6B-87DE-ACFB7FE49891}"/>
            </a:ext>
          </a:extLst>
        </xdr:cNvPr>
        <xdr:cNvSpPr txBox="1"/>
      </xdr:nvSpPr>
      <xdr:spPr>
        <a:xfrm>
          <a:off x="842645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2227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62C85852-9D53-4563-84C4-2A7A5EDA838F}"/>
            </a:ext>
          </a:extLst>
        </xdr:cNvPr>
        <xdr:cNvSpPr txBox="1"/>
      </xdr:nvSpPr>
      <xdr:spPr>
        <a:xfrm>
          <a:off x="842645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2227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51D613C8-41FC-4099-B368-66ACCA4FD2D8}"/>
            </a:ext>
          </a:extLst>
        </xdr:cNvPr>
        <xdr:cNvSpPr txBox="1"/>
      </xdr:nvSpPr>
      <xdr:spPr>
        <a:xfrm>
          <a:off x="8426450" y="824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2227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E6411BEF-78D6-41B2-AB04-7843D521BBF8}"/>
            </a:ext>
          </a:extLst>
        </xdr:cNvPr>
        <xdr:cNvSpPr txBox="1"/>
      </xdr:nvSpPr>
      <xdr:spPr>
        <a:xfrm>
          <a:off x="8426450" y="824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2227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A210BFDC-F1FF-415C-BE9F-448B8113EE8F}"/>
            </a:ext>
          </a:extLst>
        </xdr:cNvPr>
        <xdr:cNvSpPr txBox="1"/>
      </xdr:nvSpPr>
      <xdr:spPr>
        <a:xfrm>
          <a:off x="8426450" y="824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2227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7144FE77-CF25-43E2-9C95-4A272E336FD1}"/>
            </a:ext>
          </a:extLst>
        </xdr:cNvPr>
        <xdr:cNvSpPr txBox="1"/>
      </xdr:nvSpPr>
      <xdr:spPr>
        <a:xfrm>
          <a:off x="8426450" y="824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65" cy="172227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BE09A1EF-2924-4F42-9583-A46B7B8BB10B}"/>
            </a:ext>
          </a:extLst>
        </xdr:cNvPr>
        <xdr:cNvSpPr txBox="1"/>
      </xdr:nvSpPr>
      <xdr:spPr>
        <a:xfrm>
          <a:off x="8426450" y="843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65" cy="172227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1F9AA949-C82A-416B-B77A-4F2B454CA71C}"/>
            </a:ext>
          </a:extLst>
        </xdr:cNvPr>
        <xdr:cNvSpPr txBox="1"/>
      </xdr:nvSpPr>
      <xdr:spPr>
        <a:xfrm>
          <a:off x="8426450" y="843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65" cy="172227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67FCFFFD-4A8F-4D39-8A5E-1233BE72D72A}"/>
            </a:ext>
          </a:extLst>
        </xdr:cNvPr>
        <xdr:cNvSpPr txBox="1"/>
      </xdr:nvSpPr>
      <xdr:spPr>
        <a:xfrm>
          <a:off x="8426450" y="843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65" cy="172227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5EEF298D-2B26-4895-81E7-24A89B9A6F08}"/>
            </a:ext>
          </a:extLst>
        </xdr:cNvPr>
        <xdr:cNvSpPr txBox="1"/>
      </xdr:nvSpPr>
      <xdr:spPr>
        <a:xfrm>
          <a:off x="8426450" y="843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65" cy="172227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8E27B9DA-7572-41BB-A1D7-67AC8E22EEDA}"/>
            </a:ext>
          </a:extLst>
        </xdr:cNvPr>
        <xdr:cNvSpPr txBox="1"/>
      </xdr:nvSpPr>
      <xdr:spPr>
        <a:xfrm>
          <a:off x="8426450" y="861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65" cy="172227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677D2E1D-77A9-43B5-A783-D92E52D21EAB}"/>
            </a:ext>
          </a:extLst>
        </xdr:cNvPr>
        <xdr:cNvSpPr txBox="1"/>
      </xdr:nvSpPr>
      <xdr:spPr>
        <a:xfrm>
          <a:off x="8426450" y="861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65" cy="172227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C33FB5E6-CCE2-45A0-8FB4-4F6DE807BD97}"/>
            </a:ext>
          </a:extLst>
        </xdr:cNvPr>
        <xdr:cNvSpPr txBox="1"/>
      </xdr:nvSpPr>
      <xdr:spPr>
        <a:xfrm>
          <a:off x="8426450" y="861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65" cy="172227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D7D897E8-7E69-40A3-BCED-CB6DE8B362BF}"/>
            </a:ext>
          </a:extLst>
        </xdr:cNvPr>
        <xdr:cNvSpPr txBox="1"/>
      </xdr:nvSpPr>
      <xdr:spPr>
        <a:xfrm>
          <a:off x="8426450" y="861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65" cy="172227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282B0B60-D152-4D74-96E0-945DAD970F49}"/>
            </a:ext>
          </a:extLst>
        </xdr:cNvPr>
        <xdr:cNvSpPr txBox="1"/>
      </xdr:nvSpPr>
      <xdr:spPr>
        <a:xfrm>
          <a:off x="842645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65" cy="172227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6420F6DF-4606-40BE-9C86-2579A9C0B099}"/>
            </a:ext>
          </a:extLst>
        </xdr:cNvPr>
        <xdr:cNvSpPr txBox="1"/>
      </xdr:nvSpPr>
      <xdr:spPr>
        <a:xfrm>
          <a:off x="842645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65" cy="172227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DCBA79D9-E365-4A64-9093-079A63F10ED5}"/>
            </a:ext>
          </a:extLst>
        </xdr:cNvPr>
        <xdr:cNvSpPr txBox="1"/>
      </xdr:nvSpPr>
      <xdr:spPr>
        <a:xfrm>
          <a:off x="842645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65" cy="172227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C17AC006-DD9D-4790-801F-E85B56403080}"/>
            </a:ext>
          </a:extLst>
        </xdr:cNvPr>
        <xdr:cNvSpPr txBox="1"/>
      </xdr:nvSpPr>
      <xdr:spPr>
        <a:xfrm>
          <a:off x="842645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65" cy="172227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58C2026B-35FC-4F1D-9AE6-80A4A3DC9F5F}"/>
            </a:ext>
          </a:extLst>
        </xdr:cNvPr>
        <xdr:cNvSpPr txBox="1"/>
      </xdr:nvSpPr>
      <xdr:spPr>
        <a:xfrm>
          <a:off x="842645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65" cy="172227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B3BAB895-DD7D-486E-A16D-AB4F0FD89CCE}"/>
            </a:ext>
          </a:extLst>
        </xdr:cNvPr>
        <xdr:cNvSpPr txBox="1"/>
      </xdr:nvSpPr>
      <xdr:spPr>
        <a:xfrm>
          <a:off x="842645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65" cy="172227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D0762544-F494-4CAA-A5F1-A161F61E3691}"/>
            </a:ext>
          </a:extLst>
        </xdr:cNvPr>
        <xdr:cNvSpPr txBox="1"/>
      </xdr:nvSpPr>
      <xdr:spPr>
        <a:xfrm>
          <a:off x="842645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65" cy="172227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A92484A8-9E47-4EA2-982D-B05C107F5D25}"/>
            </a:ext>
          </a:extLst>
        </xdr:cNvPr>
        <xdr:cNvSpPr txBox="1"/>
      </xdr:nvSpPr>
      <xdr:spPr>
        <a:xfrm>
          <a:off x="842645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65" cy="172227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A1FB94E-FA5E-4ED9-A05F-1B41920E0884}"/>
            </a:ext>
          </a:extLst>
        </xdr:cNvPr>
        <xdr:cNvSpPr txBox="1"/>
      </xdr:nvSpPr>
      <xdr:spPr>
        <a:xfrm>
          <a:off x="8426450" y="91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65" cy="172227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DCBEA98C-986E-4822-A2B4-E6FFAD25AAF4}"/>
            </a:ext>
          </a:extLst>
        </xdr:cNvPr>
        <xdr:cNvSpPr txBox="1"/>
      </xdr:nvSpPr>
      <xdr:spPr>
        <a:xfrm>
          <a:off x="8426450" y="91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65" cy="172227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E855602E-FB3D-46F2-AE41-012AEA142748}"/>
            </a:ext>
          </a:extLst>
        </xdr:cNvPr>
        <xdr:cNvSpPr txBox="1"/>
      </xdr:nvSpPr>
      <xdr:spPr>
        <a:xfrm>
          <a:off x="8426450" y="91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65" cy="172227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7DA6FF4-10D2-4406-B577-B757A82F3D61}"/>
            </a:ext>
          </a:extLst>
        </xdr:cNvPr>
        <xdr:cNvSpPr txBox="1"/>
      </xdr:nvSpPr>
      <xdr:spPr>
        <a:xfrm>
          <a:off x="8426450" y="91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65" cy="172227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B89C9B02-DF7A-46E6-9D0C-E2CE01BE07F6}"/>
            </a:ext>
          </a:extLst>
        </xdr:cNvPr>
        <xdr:cNvSpPr txBox="1"/>
      </xdr:nvSpPr>
      <xdr:spPr>
        <a:xfrm>
          <a:off x="8426450" y="935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65" cy="172227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25307326-7A5C-4D7E-975E-34FE34FACBCD}"/>
            </a:ext>
          </a:extLst>
        </xdr:cNvPr>
        <xdr:cNvSpPr txBox="1"/>
      </xdr:nvSpPr>
      <xdr:spPr>
        <a:xfrm>
          <a:off x="8426450" y="935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65" cy="172227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FD4D90C5-E090-4533-B634-8D87038F8709}"/>
            </a:ext>
          </a:extLst>
        </xdr:cNvPr>
        <xdr:cNvSpPr txBox="1"/>
      </xdr:nvSpPr>
      <xdr:spPr>
        <a:xfrm>
          <a:off x="8426450" y="935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65" cy="172227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D623EA60-CFD3-4364-9833-D676E0CA73A2}"/>
            </a:ext>
          </a:extLst>
        </xdr:cNvPr>
        <xdr:cNvSpPr txBox="1"/>
      </xdr:nvSpPr>
      <xdr:spPr>
        <a:xfrm>
          <a:off x="8426450" y="935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51</xdr:row>
      <xdr:rowOff>0</xdr:rowOff>
    </xdr:from>
    <xdr:ext cx="65" cy="172227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6B87EDFA-A935-4676-9687-3CC691D39AC3}"/>
            </a:ext>
          </a:extLst>
        </xdr:cNvPr>
        <xdr:cNvSpPr txBox="1"/>
      </xdr:nvSpPr>
      <xdr:spPr>
        <a:xfrm>
          <a:off x="842645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51</xdr:row>
      <xdr:rowOff>0</xdr:rowOff>
    </xdr:from>
    <xdr:ext cx="65" cy="172227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56F04EFB-C0A2-436D-8C20-2F4514523DBA}"/>
            </a:ext>
          </a:extLst>
        </xdr:cNvPr>
        <xdr:cNvSpPr txBox="1"/>
      </xdr:nvSpPr>
      <xdr:spPr>
        <a:xfrm>
          <a:off x="842645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51</xdr:row>
      <xdr:rowOff>0</xdr:rowOff>
    </xdr:from>
    <xdr:ext cx="65" cy="172227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32DC9578-D6CC-43B7-840B-CB43B6DD63B2}"/>
            </a:ext>
          </a:extLst>
        </xdr:cNvPr>
        <xdr:cNvSpPr txBox="1"/>
      </xdr:nvSpPr>
      <xdr:spPr>
        <a:xfrm>
          <a:off x="842645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51</xdr:row>
      <xdr:rowOff>0</xdr:rowOff>
    </xdr:from>
    <xdr:ext cx="65" cy="172227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A46F5689-0585-4DCF-B874-8930BA7D6F43}"/>
            </a:ext>
          </a:extLst>
        </xdr:cNvPr>
        <xdr:cNvSpPr txBox="1"/>
      </xdr:nvSpPr>
      <xdr:spPr>
        <a:xfrm>
          <a:off x="842645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725C0D6D-64FD-4582-B4E2-A6FC4957F1E4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A9D9C625-E340-4F26-99A2-CF42BA7EDBA1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3AB3347B-576E-43F3-92B6-87452F8B992E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D4DB50A5-3A22-44B9-8AB9-D790F32B9BEA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AEBBD8FD-02DE-4E14-897F-206CE352A491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CADDB6BE-4A23-4F38-8C67-0027B442D089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D1C48837-0391-4E7F-97C0-640D92DE438A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69A96835-7A0A-4E49-B4A1-91AAF876D2D0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65" cy="172227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17508692-C4C0-4892-89B3-D1802B3B295E}"/>
            </a:ext>
          </a:extLst>
        </xdr:cNvPr>
        <xdr:cNvSpPr txBox="1"/>
      </xdr:nvSpPr>
      <xdr:spPr>
        <a:xfrm>
          <a:off x="842645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65" cy="172227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44DA6D62-B39E-4720-B4B3-9745F5CFF1ED}"/>
            </a:ext>
          </a:extLst>
        </xdr:cNvPr>
        <xdr:cNvSpPr txBox="1"/>
      </xdr:nvSpPr>
      <xdr:spPr>
        <a:xfrm>
          <a:off x="842645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65" cy="172227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EFE0C771-4C1F-46F2-B080-D4BC2EC09A59}"/>
            </a:ext>
          </a:extLst>
        </xdr:cNvPr>
        <xdr:cNvSpPr txBox="1"/>
      </xdr:nvSpPr>
      <xdr:spPr>
        <a:xfrm>
          <a:off x="842645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65" cy="172227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D7240C48-56F6-4E6C-8EEE-76169B9D76E2}"/>
            </a:ext>
          </a:extLst>
        </xdr:cNvPr>
        <xdr:cNvSpPr txBox="1"/>
      </xdr:nvSpPr>
      <xdr:spPr>
        <a:xfrm>
          <a:off x="842645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F948BA13-10E9-4B2E-955A-205F50787C37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527732C2-B1A5-40CD-960D-9317BDFDF52E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85BB5D28-6F03-4C77-851C-4FA329328E34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C8B37B84-53E4-4BFA-91AE-1C5EB7A51279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DE00B0C8-C49C-4DDA-BAA1-B5CDB8199ED6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709C40A2-ED75-44EC-8E8A-60AC3B6C05CA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8078E7C6-D1B1-4BC8-BA0F-BA2C48355EC5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1B15CE90-165D-495F-A188-4D89E0934974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65" cy="172227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E707E0FA-5C0A-4027-A30E-DABF2ADC70FF}"/>
            </a:ext>
          </a:extLst>
        </xdr:cNvPr>
        <xdr:cNvSpPr txBox="1"/>
      </xdr:nvSpPr>
      <xdr:spPr>
        <a:xfrm>
          <a:off x="842645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65" cy="172227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58C87B40-357E-43BF-A525-26828C04DC90}"/>
            </a:ext>
          </a:extLst>
        </xdr:cNvPr>
        <xdr:cNvSpPr txBox="1"/>
      </xdr:nvSpPr>
      <xdr:spPr>
        <a:xfrm>
          <a:off x="842645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65" cy="172227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EA6B871F-0F71-4F29-BC93-796318625090}"/>
            </a:ext>
          </a:extLst>
        </xdr:cNvPr>
        <xdr:cNvSpPr txBox="1"/>
      </xdr:nvSpPr>
      <xdr:spPr>
        <a:xfrm>
          <a:off x="842645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65" cy="172227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9FE8EED6-533B-4188-BABF-4ADAF3B8D8A5}"/>
            </a:ext>
          </a:extLst>
        </xdr:cNvPr>
        <xdr:cNvSpPr txBox="1"/>
      </xdr:nvSpPr>
      <xdr:spPr>
        <a:xfrm>
          <a:off x="842645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EE5ED723-E2AD-495A-87FD-638C793D98DB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831A3F9F-DCA4-40FA-BEEE-9E7F816788BB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81460252-3F14-4CA1-BF88-4EC1FFE80AED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6471E545-4BAF-413A-9C63-50135660EA30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65" cy="172227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16035086-FA20-49C9-9B78-1226A3E94BAA}"/>
            </a:ext>
          </a:extLst>
        </xdr:cNvPr>
        <xdr:cNvSpPr txBox="1"/>
      </xdr:nvSpPr>
      <xdr:spPr>
        <a:xfrm>
          <a:off x="84264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65" cy="172227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73C95C01-8A7A-4E8E-B47D-FB04025B2567}"/>
            </a:ext>
          </a:extLst>
        </xdr:cNvPr>
        <xdr:cNvSpPr txBox="1"/>
      </xdr:nvSpPr>
      <xdr:spPr>
        <a:xfrm>
          <a:off x="84264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65" cy="172227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F190AE1C-10F7-46C6-BDBF-25D11CAFEE2F}"/>
            </a:ext>
          </a:extLst>
        </xdr:cNvPr>
        <xdr:cNvSpPr txBox="1"/>
      </xdr:nvSpPr>
      <xdr:spPr>
        <a:xfrm>
          <a:off x="84264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65" cy="172227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553805DA-7EE1-42AE-BD63-00A3245654EE}"/>
            </a:ext>
          </a:extLst>
        </xdr:cNvPr>
        <xdr:cNvSpPr txBox="1"/>
      </xdr:nvSpPr>
      <xdr:spPr>
        <a:xfrm>
          <a:off x="84264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65" cy="172227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328EC03A-6D10-4822-B31C-55AF39B453E0}"/>
            </a:ext>
          </a:extLst>
        </xdr:cNvPr>
        <xdr:cNvSpPr txBox="1"/>
      </xdr:nvSpPr>
      <xdr:spPr>
        <a:xfrm>
          <a:off x="842645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65" cy="172227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DFDA8367-5134-431B-BBAB-ED63D9EEEA29}"/>
            </a:ext>
          </a:extLst>
        </xdr:cNvPr>
        <xdr:cNvSpPr txBox="1"/>
      </xdr:nvSpPr>
      <xdr:spPr>
        <a:xfrm>
          <a:off x="842645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65" cy="172227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F5A45756-6642-44F5-9028-38C2383974B0}"/>
            </a:ext>
          </a:extLst>
        </xdr:cNvPr>
        <xdr:cNvSpPr txBox="1"/>
      </xdr:nvSpPr>
      <xdr:spPr>
        <a:xfrm>
          <a:off x="842645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65" cy="172227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79A42DFD-11CE-4419-BEC6-1EA20AB0EEB9}"/>
            </a:ext>
          </a:extLst>
        </xdr:cNvPr>
        <xdr:cNvSpPr txBox="1"/>
      </xdr:nvSpPr>
      <xdr:spPr>
        <a:xfrm>
          <a:off x="842645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C03B2C55-B62C-4D71-BA4E-35A782006A31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D84A75E4-ABA6-4600-98A6-1175FF59ED18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3F38AD8A-8AE7-4C2C-8A75-FEFB9A22AE60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81291725-9912-4925-BE81-9120551887BD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65" cy="172227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DE2478C2-985B-4BF3-BC31-984E03ADE1FD}"/>
            </a:ext>
          </a:extLst>
        </xdr:cNvPr>
        <xdr:cNvSpPr txBox="1"/>
      </xdr:nvSpPr>
      <xdr:spPr>
        <a:xfrm>
          <a:off x="84264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65" cy="172227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94A42639-B129-4CC5-A190-2430F14BEB1D}"/>
            </a:ext>
          </a:extLst>
        </xdr:cNvPr>
        <xdr:cNvSpPr txBox="1"/>
      </xdr:nvSpPr>
      <xdr:spPr>
        <a:xfrm>
          <a:off x="84264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65" cy="172227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3B8BB82E-4E71-47A7-97C1-97114E7E492A}"/>
            </a:ext>
          </a:extLst>
        </xdr:cNvPr>
        <xdr:cNvSpPr txBox="1"/>
      </xdr:nvSpPr>
      <xdr:spPr>
        <a:xfrm>
          <a:off x="84264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65" cy="172227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397BA94B-FAD3-4EA7-8024-72E1DFF5188E}"/>
            </a:ext>
          </a:extLst>
        </xdr:cNvPr>
        <xdr:cNvSpPr txBox="1"/>
      </xdr:nvSpPr>
      <xdr:spPr>
        <a:xfrm>
          <a:off x="84264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64</xdr:row>
      <xdr:rowOff>0</xdr:rowOff>
    </xdr:from>
    <xdr:ext cx="65" cy="172227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981A1383-ECC8-4F27-B489-76A1EF6EA0AF}"/>
            </a:ext>
          </a:extLst>
        </xdr:cNvPr>
        <xdr:cNvSpPr txBox="1"/>
      </xdr:nvSpPr>
      <xdr:spPr>
        <a:xfrm>
          <a:off x="8426450" y="1193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64</xdr:row>
      <xdr:rowOff>0</xdr:rowOff>
    </xdr:from>
    <xdr:ext cx="65" cy="172227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BEC1F0D8-B97D-4E74-A3D5-35D85C004987}"/>
            </a:ext>
          </a:extLst>
        </xdr:cNvPr>
        <xdr:cNvSpPr txBox="1"/>
      </xdr:nvSpPr>
      <xdr:spPr>
        <a:xfrm>
          <a:off x="8426450" y="1193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64</xdr:row>
      <xdr:rowOff>0</xdr:rowOff>
    </xdr:from>
    <xdr:ext cx="65" cy="172227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20CB6EF5-0E3F-4F2B-A2C6-E1B1408D2707}"/>
            </a:ext>
          </a:extLst>
        </xdr:cNvPr>
        <xdr:cNvSpPr txBox="1"/>
      </xdr:nvSpPr>
      <xdr:spPr>
        <a:xfrm>
          <a:off x="8426450" y="1193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64</xdr:row>
      <xdr:rowOff>0</xdr:rowOff>
    </xdr:from>
    <xdr:ext cx="65" cy="172227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572FE91C-406C-4BC3-94E1-39D884833801}"/>
            </a:ext>
          </a:extLst>
        </xdr:cNvPr>
        <xdr:cNvSpPr txBox="1"/>
      </xdr:nvSpPr>
      <xdr:spPr>
        <a:xfrm>
          <a:off x="8426450" y="1193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65" cy="172227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CCC2DCB2-48CB-482A-909B-25AF6FE80349}"/>
            </a:ext>
          </a:extLst>
        </xdr:cNvPr>
        <xdr:cNvSpPr txBox="1"/>
      </xdr:nvSpPr>
      <xdr:spPr>
        <a:xfrm>
          <a:off x="8426450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65" cy="172227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AF9DEA9-4672-4B43-9B59-6542FA4CE3BD}"/>
            </a:ext>
          </a:extLst>
        </xdr:cNvPr>
        <xdr:cNvSpPr txBox="1"/>
      </xdr:nvSpPr>
      <xdr:spPr>
        <a:xfrm>
          <a:off x="8426450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65" cy="172227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EDACDD22-62A4-47C1-BCF3-4BF394CA0D1B}"/>
            </a:ext>
          </a:extLst>
        </xdr:cNvPr>
        <xdr:cNvSpPr txBox="1"/>
      </xdr:nvSpPr>
      <xdr:spPr>
        <a:xfrm>
          <a:off x="8426450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65" cy="172227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C9E75F7D-80A9-4191-BE82-87D21E748B68}"/>
            </a:ext>
          </a:extLst>
        </xdr:cNvPr>
        <xdr:cNvSpPr txBox="1"/>
      </xdr:nvSpPr>
      <xdr:spPr>
        <a:xfrm>
          <a:off x="8426450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65" cy="172227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E6C04E84-0DAD-416E-B4A1-4C6CB2C78FC4}"/>
            </a:ext>
          </a:extLst>
        </xdr:cNvPr>
        <xdr:cNvSpPr txBox="1"/>
      </xdr:nvSpPr>
      <xdr:spPr>
        <a:xfrm>
          <a:off x="842645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65" cy="172227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4E01A7B0-6D20-4891-8563-7BE5242E4BF5}"/>
            </a:ext>
          </a:extLst>
        </xdr:cNvPr>
        <xdr:cNvSpPr txBox="1"/>
      </xdr:nvSpPr>
      <xdr:spPr>
        <a:xfrm>
          <a:off x="842645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65" cy="172227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A2B0F02C-5A79-4AA1-9C4D-F14CA7DCA9FA}"/>
            </a:ext>
          </a:extLst>
        </xdr:cNvPr>
        <xdr:cNvSpPr txBox="1"/>
      </xdr:nvSpPr>
      <xdr:spPr>
        <a:xfrm>
          <a:off x="842645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65" cy="172227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1BF6FA4F-AD9C-4505-81C4-8BF27AB50D13}"/>
            </a:ext>
          </a:extLst>
        </xdr:cNvPr>
        <xdr:cNvSpPr txBox="1"/>
      </xdr:nvSpPr>
      <xdr:spPr>
        <a:xfrm>
          <a:off x="842645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65" cy="172227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5B88A7C9-7BC5-4577-BBFB-1E1C1A1681BB}"/>
            </a:ext>
          </a:extLst>
        </xdr:cNvPr>
        <xdr:cNvSpPr txBox="1"/>
      </xdr:nvSpPr>
      <xdr:spPr>
        <a:xfrm>
          <a:off x="842645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65" cy="172227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B757203-BD56-4AB8-87E3-6A00010B9476}"/>
            </a:ext>
          </a:extLst>
        </xdr:cNvPr>
        <xdr:cNvSpPr txBox="1"/>
      </xdr:nvSpPr>
      <xdr:spPr>
        <a:xfrm>
          <a:off x="842645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65" cy="172227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CCD9D47A-D303-4D5B-BC5E-84CE06DE9FF8}"/>
            </a:ext>
          </a:extLst>
        </xdr:cNvPr>
        <xdr:cNvSpPr txBox="1"/>
      </xdr:nvSpPr>
      <xdr:spPr>
        <a:xfrm>
          <a:off x="842645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65" cy="172227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423812AE-3FB1-4A82-AA60-C837C4FBBB62}"/>
            </a:ext>
          </a:extLst>
        </xdr:cNvPr>
        <xdr:cNvSpPr txBox="1"/>
      </xdr:nvSpPr>
      <xdr:spPr>
        <a:xfrm>
          <a:off x="842645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65" cy="172227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1188305A-B613-4192-BDC1-13B399759197}"/>
            </a:ext>
          </a:extLst>
        </xdr:cNvPr>
        <xdr:cNvSpPr txBox="1"/>
      </xdr:nvSpPr>
      <xdr:spPr>
        <a:xfrm>
          <a:off x="8426450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65" cy="172227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D1645AAF-F3E2-434A-BE01-05AAB4253B4D}"/>
            </a:ext>
          </a:extLst>
        </xdr:cNvPr>
        <xdr:cNvSpPr txBox="1"/>
      </xdr:nvSpPr>
      <xdr:spPr>
        <a:xfrm>
          <a:off x="8426450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65" cy="172227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48DA78D0-9335-4446-A700-D05F3CD709C3}"/>
            </a:ext>
          </a:extLst>
        </xdr:cNvPr>
        <xdr:cNvSpPr txBox="1"/>
      </xdr:nvSpPr>
      <xdr:spPr>
        <a:xfrm>
          <a:off x="8426450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65" cy="172227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F6A10EBD-52B6-4405-9A1A-FEC847BE6908}"/>
            </a:ext>
          </a:extLst>
        </xdr:cNvPr>
        <xdr:cNvSpPr txBox="1"/>
      </xdr:nvSpPr>
      <xdr:spPr>
        <a:xfrm>
          <a:off x="8426450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65" cy="172227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F0DA20B4-EA09-4890-BAB9-A196AECE1D33}"/>
            </a:ext>
          </a:extLst>
        </xdr:cNvPr>
        <xdr:cNvSpPr txBox="1"/>
      </xdr:nvSpPr>
      <xdr:spPr>
        <a:xfrm>
          <a:off x="842645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65" cy="172227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386A82D3-5053-4788-AE3E-60A67EF2E9F5}"/>
            </a:ext>
          </a:extLst>
        </xdr:cNvPr>
        <xdr:cNvSpPr txBox="1"/>
      </xdr:nvSpPr>
      <xdr:spPr>
        <a:xfrm>
          <a:off x="842645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65" cy="172227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3B8F3BD-9B97-4466-93C5-FAC822E85D04}"/>
            </a:ext>
          </a:extLst>
        </xdr:cNvPr>
        <xdr:cNvSpPr txBox="1"/>
      </xdr:nvSpPr>
      <xdr:spPr>
        <a:xfrm>
          <a:off x="842645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65" cy="172227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9AE24A58-0370-456F-8758-7817B751D883}"/>
            </a:ext>
          </a:extLst>
        </xdr:cNvPr>
        <xdr:cNvSpPr txBox="1"/>
      </xdr:nvSpPr>
      <xdr:spPr>
        <a:xfrm>
          <a:off x="842645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65" cy="172227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2A7BB8EA-0AC0-4344-BE42-997A78210311}"/>
            </a:ext>
          </a:extLst>
        </xdr:cNvPr>
        <xdr:cNvSpPr txBox="1"/>
      </xdr:nvSpPr>
      <xdr:spPr>
        <a:xfrm>
          <a:off x="842645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65" cy="172227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D0634731-ECBF-4AE3-954A-362E33C49646}"/>
            </a:ext>
          </a:extLst>
        </xdr:cNvPr>
        <xdr:cNvSpPr txBox="1"/>
      </xdr:nvSpPr>
      <xdr:spPr>
        <a:xfrm>
          <a:off x="842645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65" cy="172227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8431D3DC-B7F6-4480-8C36-94B7C5655CAE}"/>
            </a:ext>
          </a:extLst>
        </xdr:cNvPr>
        <xdr:cNvSpPr txBox="1"/>
      </xdr:nvSpPr>
      <xdr:spPr>
        <a:xfrm>
          <a:off x="842645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65" cy="172227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9E2631D9-6CD0-4B9A-BC81-B778B331FB0A}"/>
            </a:ext>
          </a:extLst>
        </xdr:cNvPr>
        <xdr:cNvSpPr txBox="1"/>
      </xdr:nvSpPr>
      <xdr:spPr>
        <a:xfrm>
          <a:off x="842645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65" cy="172227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E2DECB4E-42D1-4711-B8FA-3A7002D19857}"/>
            </a:ext>
          </a:extLst>
        </xdr:cNvPr>
        <xdr:cNvSpPr txBox="1"/>
      </xdr:nvSpPr>
      <xdr:spPr>
        <a:xfrm>
          <a:off x="8426450" y="1322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65" cy="172227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6F7B969E-E05B-4E8E-9F41-962E27D98596}"/>
            </a:ext>
          </a:extLst>
        </xdr:cNvPr>
        <xdr:cNvSpPr txBox="1"/>
      </xdr:nvSpPr>
      <xdr:spPr>
        <a:xfrm>
          <a:off x="8426450" y="1322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65" cy="172227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CC5845CC-80BC-476C-B75E-8494AC0BD673}"/>
            </a:ext>
          </a:extLst>
        </xdr:cNvPr>
        <xdr:cNvSpPr txBox="1"/>
      </xdr:nvSpPr>
      <xdr:spPr>
        <a:xfrm>
          <a:off x="8426450" y="1322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65" cy="172227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5C51E225-B48B-4B2B-A4D7-1777A160AB38}"/>
            </a:ext>
          </a:extLst>
        </xdr:cNvPr>
        <xdr:cNvSpPr txBox="1"/>
      </xdr:nvSpPr>
      <xdr:spPr>
        <a:xfrm>
          <a:off x="8426450" y="1322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72</xdr:row>
      <xdr:rowOff>0</xdr:rowOff>
    </xdr:from>
    <xdr:ext cx="65" cy="172227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35A13EB8-3157-4605-A3F7-820AEA400E4C}"/>
            </a:ext>
          </a:extLst>
        </xdr:cNvPr>
        <xdr:cNvSpPr txBox="1"/>
      </xdr:nvSpPr>
      <xdr:spPr>
        <a:xfrm>
          <a:off x="8426450" y="1340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72</xdr:row>
      <xdr:rowOff>0</xdr:rowOff>
    </xdr:from>
    <xdr:ext cx="65" cy="172227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D202D556-AB19-4D27-99A8-B98CEDE2CFBF}"/>
            </a:ext>
          </a:extLst>
        </xdr:cNvPr>
        <xdr:cNvSpPr txBox="1"/>
      </xdr:nvSpPr>
      <xdr:spPr>
        <a:xfrm>
          <a:off x="8426450" y="1340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72</xdr:row>
      <xdr:rowOff>0</xdr:rowOff>
    </xdr:from>
    <xdr:ext cx="65" cy="172227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62372BA8-09A2-4DF7-B81B-53B508DA7743}"/>
            </a:ext>
          </a:extLst>
        </xdr:cNvPr>
        <xdr:cNvSpPr txBox="1"/>
      </xdr:nvSpPr>
      <xdr:spPr>
        <a:xfrm>
          <a:off x="8426450" y="1340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72</xdr:row>
      <xdr:rowOff>0</xdr:rowOff>
    </xdr:from>
    <xdr:ext cx="65" cy="172227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FF513106-426B-4778-ACDA-9539D124662C}"/>
            </a:ext>
          </a:extLst>
        </xdr:cNvPr>
        <xdr:cNvSpPr txBox="1"/>
      </xdr:nvSpPr>
      <xdr:spPr>
        <a:xfrm>
          <a:off x="8426450" y="1340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73</xdr:row>
      <xdr:rowOff>0</xdr:rowOff>
    </xdr:from>
    <xdr:ext cx="65" cy="172227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93049ECF-FA59-4125-A93D-4FB0F653DEAB}"/>
            </a:ext>
          </a:extLst>
        </xdr:cNvPr>
        <xdr:cNvSpPr txBox="1"/>
      </xdr:nvSpPr>
      <xdr:spPr>
        <a:xfrm>
          <a:off x="8426450" y="135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73</xdr:row>
      <xdr:rowOff>0</xdr:rowOff>
    </xdr:from>
    <xdr:ext cx="65" cy="172227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8F7108BC-7FA6-48B6-8536-198522ED9FA5}"/>
            </a:ext>
          </a:extLst>
        </xdr:cNvPr>
        <xdr:cNvSpPr txBox="1"/>
      </xdr:nvSpPr>
      <xdr:spPr>
        <a:xfrm>
          <a:off x="8426450" y="135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73</xdr:row>
      <xdr:rowOff>0</xdr:rowOff>
    </xdr:from>
    <xdr:ext cx="65" cy="172227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FFA742D9-BC36-4279-8C02-BADBEBF60E72}"/>
            </a:ext>
          </a:extLst>
        </xdr:cNvPr>
        <xdr:cNvSpPr txBox="1"/>
      </xdr:nvSpPr>
      <xdr:spPr>
        <a:xfrm>
          <a:off x="8426450" y="135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73</xdr:row>
      <xdr:rowOff>0</xdr:rowOff>
    </xdr:from>
    <xdr:ext cx="65" cy="172227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52D1690F-1E1C-47F9-8607-1C5FE3C6B72D}"/>
            </a:ext>
          </a:extLst>
        </xdr:cNvPr>
        <xdr:cNvSpPr txBox="1"/>
      </xdr:nvSpPr>
      <xdr:spPr>
        <a:xfrm>
          <a:off x="8426450" y="135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74</xdr:row>
      <xdr:rowOff>0</xdr:rowOff>
    </xdr:from>
    <xdr:ext cx="65" cy="172227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64580A97-74D4-47CB-84C6-D069C39EEF80}"/>
            </a:ext>
          </a:extLst>
        </xdr:cNvPr>
        <xdr:cNvSpPr txBox="1"/>
      </xdr:nvSpPr>
      <xdr:spPr>
        <a:xfrm>
          <a:off x="8426450" y="137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74</xdr:row>
      <xdr:rowOff>0</xdr:rowOff>
    </xdr:from>
    <xdr:ext cx="65" cy="172227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4767319B-6AEE-4A30-A21F-7182D69DC0DA}"/>
            </a:ext>
          </a:extLst>
        </xdr:cNvPr>
        <xdr:cNvSpPr txBox="1"/>
      </xdr:nvSpPr>
      <xdr:spPr>
        <a:xfrm>
          <a:off x="8426450" y="137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74</xdr:row>
      <xdr:rowOff>0</xdr:rowOff>
    </xdr:from>
    <xdr:ext cx="65" cy="172227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CCB4D987-56F2-455C-83C3-5D51030B6BA6}"/>
            </a:ext>
          </a:extLst>
        </xdr:cNvPr>
        <xdr:cNvSpPr txBox="1"/>
      </xdr:nvSpPr>
      <xdr:spPr>
        <a:xfrm>
          <a:off x="8426450" y="137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74</xdr:row>
      <xdr:rowOff>0</xdr:rowOff>
    </xdr:from>
    <xdr:ext cx="65" cy="172227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95594EBB-3604-460E-9D19-5433A6154BAB}"/>
            </a:ext>
          </a:extLst>
        </xdr:cNvPr>
        <xdr:cNvSpPr txBox="1"/>
      </xdr:nvSpPr>
      <xdr:spPr>
        <a:xfrm>
          <a:off x="8426450" y="137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75</xdr:row>
      <xdr:rowOff>0</xdr:rowOff>
    </xdr:from>
    <xdr:ext cx="65" cy="172227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AFC15AFE-5693-4653-B56A-36FD7467A21D}"/>
            </a:ext>
          </a:extLst>
        </xdr:cNvPr>
        <xdr:cNvSpPr txBox="1"/>
      </xdr:nvSpPr>
      <xdr:spPr>
        <a:xfrm>
          <a:off x="842645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75</xdr:row>
      <xdr:rowOff>0</xdr:rowOff>
    </xdr:from>
    <xdr:ext cx="65" cy="172227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9780F263-3FB4-464F-8E69-5CBD0A815186}"/>
            </a:ext>
          </a:extLst>
        </xdr:cNvPr>
        <xdr:cNvSpPr txBox="1"/>
      </xdr:nvSpPr>
      <xdr:spPr>
        <a:xfrm>
          <a:off x="842645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75</xdr:row>
      <xdr:rowOff>0</xdr:rowOff>
    </xdr:from>
    <xdr:ext cx="65" cy="172227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3258EAAF-63AC-4AFB-8473-28550C3E70E4}"/>
            </a:ext>
          </a:extLst>
        </xdr:cNvPr>
        <xdr:cNvSpPr txBox="1"/>
      </xdr:nvSpPr>
      <xdr:spPr>
        <a:xfrm>
          <a:off x="842645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75</xdr:row>
      <xdr:rowOff>0</xdr:rowOff>
    </xdr:from>
    <xdr:ext cx="65" cy="172227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14950C09-49AF-4764-9A5A-C2464DBA2D54}"/>
            </a:ext>
          </a:extLst>
        </xdr:cNvPr>
        <xdr:cNvSpPr txBox="1"/>
      </xdr:nvSpPr>
      <xdr:spPr>
        <a:xfrm>
          <a:off x="842645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65" cy="172227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6289421D-C71D-46FB-BB86-BC19F737FE42}"/>
            </a:ext>
          </a:extLst>
        </xdr:cNvPr>
        <xdr:cNvSpPr txBox="1"/>
      </xdr:nvSpPr>
      <xdr:spPr>
        <a:xfrm>
          <a:off x="84264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65" cy="172227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539A5121-DB41-44D2-A5D1-AC5977BA9A61}"/>
            </a:ext>
          </a:extLst>
        </xdr:cNvPr>
        <xdr:cNvSpPr txBox="1"/>
      </xdr:nvSpPr>
      <xdr:spPr>
        <a:xfrm>
          <a:off x="84264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65" cy="172227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6342A6B9-D59D-46AD-AFCE-3D130CCF5017}"/>
            </a:ext>
          </a:extLst>
        </xdr:cNvPr>
        <xdr:cNvSpPr txBox="1"/>
      </xdr:nvSpPr>
      <xdr:spPr>
        <a:xfrm>
          <a:off x="84264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65" cy="172227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A0B17E96-1272-4B67-B280-229A279B4DB4}"/>
            </a:ext>
          </a:extLst>
        </xdr:cNvPr>
        <xdr:cNvSpPr txBox="1"/>
      </xdr:nvSpPr>
      <xdr:spPr>
        <a:xfrm>
          <a:off x="84264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117</xdr:row>
      <xdr:rowOff>0</xdr:rowOff>
    </xdr:from>
    <xdr:ext cx="65" cy="172227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CD4D42C1-94F1-4856-A985-CBEA6D44D227}"/>
            </a:ext>
          </a:extLst>
        </xdr:cNvPr>
        <xdr:cNvSpPr txBox="1"/>
      </xdr:nvSpPr>
      <xdr:spPr>
        <a:xfrm>
          <a:off x="842645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117</xdr:row>
      <xdr:rowOff>0</xdr:rowOff>
    </xdr:from>
    <xdr:ext cx="65" cy="172227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25147990-CF0B-4C54-AA39-210BE33259AB}"/>
            </a:ext>
          </a:extLst>
        </xdr:cNvPr>
        <xdr:cNvSpPr txBox="1"/>
      </xdr:nvSpPr>
      <xdr:spPr>
        <a:xfrm>
          <a:off x="842645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117</xdr:row>
      <xdr:rowOff>0</xdr:rowOff>
    </xdr:from>
    <xdr:ext cx="65" cy="172227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7F934B95-5624-4F5A-B9C4-4560244A98EC}"/>
            </a:ext>
          </a:extLst>
        </xdr:cNvPr>
        <xdr:cNvSpPr txBox="1"/>
      </xdr:nvSpPr>
      <xdr:spPr>
        <a:xfrm>
          <a:off x="842645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117</xdr:row>
      <xdr:rowOff>0</xdr:rowOff>
    </xdr:from>
    <xdr:ext cx="65" cy="172227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AB85549D-5B3B-4BF0-8B6E-FB1B9BBCE645}"/>
            </a:ext>
          </a:extLst>
        </xdr:cNvPr>
        <xdr:cNvSpPr txBox="1"/>
      </xdr:nvSpPr>
      <xdr:spPr>
        <a:xfrm>
          <a:off x="842645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14AC649-3F52-4E4D-AC6F-03AE093AA4B7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B7A29C19-7D07-4AA2-A625-A89CF1C43607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9CDD326-B94F-4EC1-8718-070DA47FAC2B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43083A04-4D42-46BA-BA82-9803C2982DA9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9D636552-86ED-4609-B7A1-DBA78D12FAF2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B1F77D33-337D-49F7-922A-5C22772A20E6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1FDEE8E1-5CA5-43E8-AA75-E169F84D701E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4697BBFB-F34E-45F0-9A1C-AE15C5072765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120</xdr:row>
      <xdr:rowOff>0</xdr:rowOff>
    </xdr:from>
    <xdr:ext cx="65" cy="172227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4881F838-73CA-4E77-AEF2-15E80221A5FA}"/>
            </a:ext>
          </a:extLst>
        </xdr:cNvPr>
        <xdr:cNvSpPr txBox="1"/>
      </xdr:nvSpPr>
      <xdr:spPr>
        <a:xfrm>
          <a:off x="842645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120</xdr:row>
      <xdr:rowOff>0</xdr:rowOff>
    </xdr:from>
    <xdr:ext cx="65" cy="172227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C5EE5C06-208C-497A-854A-9CF04F90BDD7}"/>
            </a:ext>
          </a:extLst>
        </xdr:cNvPr>
        <xdr:cNvSpPr txBox="1"/>
      </xdr:nvSpPr>
      <xdr:spPr>
        <a:xfrm>
          <a:off x="842645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120</xdr:row>
      <xdr:rowOff>0</xdr:rowOff>
    </xdr:from>
    <xdr:ext cx="65" cy="172227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CECC0FF5-4C19-46C0-B708-05C3E923794B}"/>
            </a:ext>
          </a:extLst>
        </xdr:cNvPr>
        <xdr:cNvSpPr txBox="1"/>
      </xdr:nvSpPr>
      <xdr:spPr>
        <a:xfrm>
          <a:off x="842645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120</xdr:row>
      <xdr:rowOff>0</xdr:rowOff>
    </xdr:from>
    <xdr:ext cx="65" cy="172227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E312B1E3-0AB4-4470-A280-F23A7D85C8A4}"/>
            </a:ext>
          </a:extLst>
        </xdr:cNvPr>
        <xdr:cNvSpPr txBox="1"/>
      </xdr:nvSpPr>
      <xdr:spPr>
        <a:xfrm>
          <a:off x="842645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65" cy="172227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472EB244-7C71-4192-BDB9-B8001BAB27C1}"/>
            </a:ext>
          </a:extLst>
        </xdr:cNvPr>
        <xdr:cNvSpPr txBox="1"/>
      </xdr:nvSpPr>
      <xdr:spPr>
        <a:xfrm>
          <a:off x="842645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65" cy="172227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178272CB-86C3-47EC-A3E3-8D34B464403A}"/>
            </a:ext>
          </a:extLst>
        </xdr:cNvPr>
        <xdr:cNvSpPr txBox="1"/>
      </xdr:nvSpPr>
      <xdr:spPr>
        <a:xfrm>
          <a:off x="842645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65" cy="172227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C4DA33D5-2109-46AC-8AC6-8B948C853056}"/>
            </a:ext>
          </a:extLst>
        </xdr:cNvPr>
        <xdr:cNvSpPr txBox="1"/>
      </xdr:nvSpPr>
      <xdr:spPr>
        <a:xfrm>
          <a:off x="842645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65" cy="172227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F1CEC7C2-CA8E-4C61-A727-0EE4D7FEA615}"/>
            </a:ext>
          </a:extLst>
        </xdr:cNvPr>
        <xdr:cNvSpPr txBox="1"/>
      </xdr:nvSpPr>
      <xdr:spPr>
        <a:xfrm>
          <a:off x="842645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65" cy="172227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3A26D2E7-1973-4B71-9C31-FB01008A6C1F}"/>
            </a:ext>
          </a:extLst>
        </xdr:cNvPr>
        <xdr:cNvSpPr txBox="1"/>
      </xdr:nvSpPr>
      <xdr:spPr>
        <a:xfrm>
          <a:off x="842645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65" cy="172227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D01214BB-3A34-4465-9E7F-967DDCE54F32}"/>
            </a:ext>
          </a:extLst>
        </xdr:cNvPr>
        <xdr:cNvSpPr txBox="1"/>
      </xdr:nvSpPr>
      <xdr:spPr>
        <a:xfrm>
          <a:off x="842645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65" cy="172227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A716907D-EDCB-4F15-87DB-28DA04268CBE}"/>
            </a:ext>
          </a:extLst>
        </xdr:cNvPr>
        <xdr:cNvSpPr txBox="1"/>
      </xdr:nvSpPr>
      <xdr:spPr>
        <a:xfrm>
          <a:off x="842645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65" cy="172227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5454D169-8E4F-4D6D-9E25-275AC944344F}"/>
            </a:ext>
          </a:extLst>
        </xdr:cNvPr>
        <xdr:cNvSpPr txBox="1"/>
      </xdr:nvSpPr>
      <xdr:spPr>
        <a:xfrm>
          <a:off x="842645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77</xdr:row>
      <xdr:rowOff>0</xdr:rowOff>
    </xdr:from>
    <xdr:ext cx="65" cy="172227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328BE7EF-577F-4A14-9242-142046A24A16}"/>
            </a:ext>
          </a:extLst>
        </xdr:cNvPr>
        <xdr:cNvSpPr txBox="1"/>
      </xdr:nvSpPr>
      <xdr:spPr>
        <a:xfrm>
          <a:off x="8426450" y="1432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77</xdr:row>
      <xdr:rowOff>0</xdr:rowOff>
    </xdr:from>
    <xdr:ext cx="65" cy="172227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48DA9258-92E7-4E1F-B362-E028C146D71D}"/>
            </a:ext>
          </a:extLst>
        </xdr:cNvPr>
        <xdr:cNvSpPr txBox="1"/>
      </xdr:nvSpPr>
      <xdr:spPr>
        <a:xfrm>
          <a:off x="8426450" y="1432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77</xdr:row>
      <xdr:rowOff>0</xdr:rowOff>
    </xdr:from>
    <xdr:ext cx="65" cy="172227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7FA70DF-31DD-47D0-B23F-67076FD05707}"/>
            </a:ext>
          </a:extLst>
        </xdr:cNvPr>
        <xdr:cNvSpPr txBox="1"/>
      </xdr:nvSpPr>
      <xdr:spPr>
        <a:xfrm>
          <a:off x="8426450" y="1432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77</xdr:row>
      <xdr:rowOff>0</xdr:rowOff>
    </xdr:from>
    <xdr:ext cx="65" cy="172227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24034038-5C49-4F5C-9EBD-6E71107D832F}"/>
            </a:ext>
          </a:extLst>
        </xdr:cNvPr>
        <xdr:cNvSpPr txBox="1"/>
      </xdr:nvSpPr>
      <xdr:spPr>
        <a:xfrm>
          <a:off x="8426450" y="1432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78</xdr:row>
      <xdr:rowOff>0</xdr:rowOff>
    </xdr:from>
    <xdr:ext cx="65" cy="172227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8A640E7E-C025-48D0-87A7-8706377A32CD}"/>
            </a:ext>
          </a:extLst>
        </xdr:cNvPr>
        <xdr:cNvSpPr txBox="1"/>
      </xdr:nvSpPr>
      <xdr:spPr>
        <a:xfrm>
          <a:off x="842645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78</xdr:row>
      <xdr:rowOff>0</xdr:rowOff>
    </xdr:from>
    <xdr:ext cx="65" cy="172227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3312DBFF-030C-4A04-8D9A-57DD6DFD85D6}"/>
            </a:ext>
          </a:extLst>
        </xdr:cNvPr>
        <xdr:cNvSpPr txBox="1"/>
      </xdr:nvSpPr>
      <xdr:spPr>
        <a:xfrm>
          <a:off x="842645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78</xdr:row>
      <xdr:rowOff>0</xdr:rowOff>
    </xdr:from>
    <xdr:ext cx="65" cy="172227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8094FF6B-8A3C-4A75-8D60-F802A1CF7199}"/>
            </a:ext>
          </a:extLst>
        </xdr:cNvPr>
        <xdr:cNvSpPr txBox="1"/>
      </xdr:nvSpPr>
      <xdr:spPr>
        <a:xfrm>
          <a:off x="842645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78</xdr:row>
      <xdr:rowOff>0</xdr:rowOff>
    </xdr:from>
    <xdr:ext cx="65" cy="172227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E400FA1F-5F6A-47F3-B497-DBC785DC20B7}"/>
            </a:ext>
          </a:extLst>
        </xdr:cNvPr>
        <xdr:cNvSpPr txBox="1"/>
      </xdr:nvSpPr>
      <xdr:spPr>
        <a:xfrm>
          <a:off x="842645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65" cy="172227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CF7E415C-AC3D-4123-A7B2-27E0F17C2DE3}"/>
            </a:ext>
          </a:extLst>
        </xdr:cNvPr>
        <xdr:cNvSpPr txBox="1"/>
      </xdr:nvSpPr>
      <xdr:spPr>
        <a:xfrm>
          <a:off x="8426450" y="14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65" cy="172227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51209A3-4674-4BA3-B84E-B08971BF9910}"/>
            </a:ext>
          </a:extLst>
        </xdr:cNvPr>
        <xdr:cNvSpPr txBox="1"/>
      </xdr:nvSpPr>
      <xdr:spPr>
        <a:xfrm>
          <a:off x="8426450" y="14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65" cy="172227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D20FDAC7-B678-4099-BA8F-A2920139DE10}"/>
            </a:ext>
          </a:extLst>
        </xdr:cNvPr>
        <xdr:cNvSpPr txBox="1"/>
      </xdr:nvSpPr>
      <xdr:spPr>
        <a:xfrm>
          <a:off x="8426450" y="14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65" cy="172227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8D2EFE5C-09E1-4646-BA00-01394A1033A6}"/>
            </a:ext>
          </a:extLst>
        </xdr:cNvPr>
        <xdr:cNvSpPr txBox="1"/>
      </xdr:nvSpPr>
      <xdr:spPr>
        <a:xfrm>
          <a:off x="8426450" y="14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65" cy="172227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1BCE5108-A287-46BC-A99C-6A43D4FD139A}"/>
            </a:ext>
          </a:extLst>
        </xdr:cNvPr>
        <xdr:cNvSpPr txBox="1"/>
      </xdr:nvSpPr>
      <xdr:spPr>
        <a:xfrm>
          <a:off x="8426450" y="1487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65" cy="172227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224B3E38-900F-46C9-ABB1-CF985AD3B3C9}"/>
            </a:ext>
          </a:extLst>
        </xdr:cNvPr>
        <xdr:cNvSpPr txBox="1"/>
      </xdr:nvSpPr>
      <xdr:spPr>
        <a:xfrm>
          <a:off x="8426450" y="1487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65" cy="172227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5FC3AF7D-A60F-42E8-9274-1B149A6EF3DA}"/>
            </a:ext>
          </a:extLst>
        </xdr:cNvPr>
        <xdr:cNvSpPr txBox="1"/>
      </xdr:nvSpPr>
      <xdr:spPr>
        <a:xfrm>
          <a:off x="8426450" y="1487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65" cy="172227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10FE0DC1-4646-46F1-9B39-E3777A2CB7DA}"/>
            </a:ext>
          </a:extLst>
        </xdr:cNvPr>
        <xdr:cNvSpPr txBox="1"/>
      </xdr:nvSpPr>
      <xdr:spPr>
        <a:xfrm>
          <a:off x="8426450" y="1487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122</xdr:row>
      <xdr:rowOff>0</xdr:rowOff>
    </xdr:from>
    <xdr:ext cx="65" cy="172227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3D8E66E6-9275-471A-9142-1F02DC78C7E1}"/>
            </a:ext>
          </a:extLst>
        </xdr:cNvPr>
        <xdr:cNvSpPr txBox="1"/>
      </xdr:nvSpPr>
      <xdr:spPr>
        <a:xfrm>
          <a:off x="842645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122</xdr:row>
      <xdr:rowOff>0</xdr:rowOff>
    </xdr:from>
    <xdr:ext cx="65" cy="172227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19AEE6B1-2BE2-4B62-902D-8176530C697E}"/>
            </a:ext>
          </a:extLst>
        </xdr:cNvPr>
        <xdr:cNvSpPr txBox="1"/>
      </xdr:nvSpPr>
      <xdr:spPr>
        <a:xfrm>
          <a:off x="842645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122</xdr:row>
      <xdr:rowOff>0</xdr:rowOff>
    </xdr:from>
    <xdr:ext cx="65" cy="172227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92105AC6-102F-470A-BB14-80E277B3CB62}"/>
            </a:ext>
          </a:extLst>
        </xdr:cNvPr>
        <xdr:cNvSpPr txBox="1"/>
      </xdr:nvSpPr>
      <xdr:spPr>
        <a:xfrm>
          <a:off x="842645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122</xdr:row>
      <xdr:rowOff>0</xdr:rowOff>
    </xdr:from>
    <xdr:ext cx="65" cy="172227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8E5F96A0-C520-4BE9-BC16-9C1E3AB30A11}"/>
            </a:ext>
          </a:extLst>
        </xdr:cNvPr>
        <xdr:cNvSpPr txBox="1"/>
      </xdr:nvSpPr>
      <xdr:spPr>
        <a:xfrm>
          <a:off x="842645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123</xdr:row>
      <xdr:rowOff>0</xdr:rowOff>
    </xdr:from>
    <xdr:ext cx="65" cy="172227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71D4DB82-2CB3-476B-8BF0-7087117EDD88}"/>
            </a:ext>
          </a:extLst>
        </xdr:cNvPr>
        <xdr:cNvSpPr txBox="1"/>
      </xdr:nvSpPr>
      <xdr:spPr>
        <a:xfrm>
          <a:off x="842645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123</xdr:row>
      <xdr:rowOff>0</xdr:rowOff>
    </xdr:from>
    <xdr:ext cx="65" cy="172227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7D692752-381F-4E0A-A4D8-1F2023488055}"/>
            </a:ext>
          </a:extLst>
        </xdr:cNvPr>
        <xdr:cNvSpPr txBox="1"/>
      </xdr:nvSpPr>
      <xdr:spPr>
        <a:xfrm>
          <a:off x="842645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123</xdr:row>
      <xdr:rowOff>0</xdr:rowOff>
    </xdr:from>
    <xdr:ext cx="65" cy="172227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7A012973-9361-4B82-8B3D-B2EA4BE0DDA2}"/>
            </a:ext>
          </a:extLst>
        </xdr:cNvPr>
        <xdr:cNvSpPr txBox="1"/>
      </xdr:nvSpPr>
      <xdr:spPr>
        <a:xfrm>
          <a:off x="842645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123</xdr:row>
      <xdr:rowOff>0</xdr:rowOff>
    </xdr:from>
    <xdr:ext cx="65" cy="172227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9DDE63-084F-4DAD-B920-5B8DCB2B1A17}"/>
            </a:ext>
          </a:extLst>
        </xdr:cNvPr>
        <xdr:cNvSpPr txBox="1"/>
      </xdr:nvSpPr>
      <xdr:spPr>
        <a:xfrm>
          <a:off x="842645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65" cy="172227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B642318-EB8F-460D-8055-5193A233900E}"/>
            </a:ext>
          </a:extLst>
        </xdr:cNvPr>
        <xdr:cNvSpPr txBox="1"/>
      </xdr:nvSpPr>
      <xdr:spPr>
        <a:xfrm>
          <a:off x="8426450" y="150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65" cy="172227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686837C3-7D25-4187-B94D-27F4BC304B17}"/>
            </a:ext>
          </a:extLst>
        </xdr:cNvPr>
        <xdr:cNvSpPr txBox="1"/>
      </xdr:nvSpPr>
      <xdr:spPr>
        <a:xfrm>
          <a:off x="8426450" y="150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65" cy="172227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5B43B153-3AE9-49ED-8F73-B7396D8701AF}"/>
            </a:ext>
          </a:extLst>
        </xdr:cNvPr>
        <xdr:cNvSpPr txBox="1"/>
      </xdr:nvSpPr>
      <xdr:spPr>
        <a:xfrm>
          <a:off x="8426450" y="150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65" cy="172227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C0DBB1D-893E-42AB-BABF-75B59C13A45B}"/>
            </a:ext>
          </a:extLst>
        </xdr:cNvPr>
        <xdr:cNvSpPr txBox="1"/>
      </xdr:nvSpPr>
      <xdr:spPr>
        <a:xfrm>
          <a:off x="8426450" y="150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65" cy="172227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8B7B4CB3-8404-4D76-8F12-72F87C1F0E2E}"/>
            </a:ext>
          </a:extLst>
        </xdr:cNvPr>
        <xdr:cNvSpPr txBox="1"/>
      </xdr:nvSpPr>
      <xdr:spPr>
        <a:xfrm>
          <a:off x="8426450" y="1524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65" cy="172227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D77891F0-BD9E-4C1A-A915-7C776A6202CD}"/>
            </a:ext>
          </a:extLst>
        </xdr:cNvPr>
        <xdr:cNvSpPr txBox="1"/>
      </xdr:nvSpPr>
      <xdr:spPr>
        <a:xfrm>
          <a:off x="8426450" y="1524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65" cy="172227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204DD174-92DC-4E0A-B7A8-66F846D50328}"/>
            </a:ext>
          </a:extLst>
        </xdr:cNvPr>
        <xdr:cNvSpPr txBox="1"/>
      </xdr:nvSpPr>
      <xdr:spPr>
        <a:xfrm>
          <a:off x="8426450" y="1524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65" cy="172227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4771910-DFFE-427C-8559-AC229A136612}"/>
            </a:ext>
          </a:extLst>
        </xdr:cNvPr>
        <xdr:cNvSpPr txBox="1"/>
      </xdr:nvSpPr>
      <xdr:spPr>
        <a:xfrm>
          <a:off x="8426450" y="1524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65" cy="172227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F33FA20-6E96-46B5-8C5B-5836E34465C5}"/>
            </a:ext>
          </a:extLst>
        </xdr:cNvPr>
        <xdr:cNvSpPr txBox="1"/>
      </xdr:nvSpPr>
      <xdr:spPr>
        <a:xfrm>
          <a:off x="8426450" y="154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65" cy="172227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42425C45-3181-4EB9-A641-F192CA23D52E}"/>
            </a:ext>
          </a:extLst>
        </xdr:cNvPr>
        <xdr:cNvSpPr txBox="1"/>
      </xdr:nvSpPr>
      <xdr:spPr>
        <a:xfrm>
          <a:off x="8426450" y="154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65" cy="172227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6132C44A-4A73-417C-A7A8-9E98C13162FD}"/>
            </a:ext>
          </a:extLst>
        </xdr:cNvPr>
        <xdr:cNvSpPr txBox="1"/>
      </xdr:nvSpPr>
      <xdr:spPr>
        <a:xfrm>
          <a:off x="8426450" y="154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65" cy="172227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628C527A-B3C3-42EA-8BB0-9A036C355A5D}"/>
            </a:ext>
          </a:extLst>
        </xdr:cNvPr>
        <xdr:cNvSpPr txBox="1"/>
      </xdr:nvSpPr>
      <xdr:spPr>
        <a:xfrm>
          <a:off x="8426450" y="154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71DB34F0-4D21-432B-94EC-DCC5FBAEFFA0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1EDC4BEC-9F21-4B14-97B9-EE786C3C64F7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B45FB7D6-A052-4A71-8CB3-44315000DC2B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9A484395-B6DC-411D-B059-B4C2086EA911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65" cy="172227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AA94AB5C-2ACC-4055-9716-5EDAC23B8225}"/>
            </a:ext>
          </a:extLst>
        </xdr:cNvPr>
        <xdr:cNvSpPr txBox="1"/>
      </xdr:nvSpPr>
      <xdr:spPr>
        <a:xfrm>
          <a:off x="842645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65" cy="172227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5878EBCC-F13D-4904-8433-A509FECC7AFE}"/>
            </a:ext>
          </a:extLst>
        </xdr:cNvPr>
        <xdr:cNvSpPr txBox="1"/>
      </xdr:nvSpPr>
      <xdr:spPr>
        <a:xfrm>
          <a:off x="842645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65" cy="172227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96D0C96E-56BA-4A41-9593-2C66C841E957}"/>
            </a:ext>
          </a:extLst>
        </xdr:cNvPr>
        <xdr:cNvSpPr txBox="1"/>
      </xdr:nvSpPr>
      <xdr:spPr>
        <a:xfrm>
          <a:off x="842645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65" cy="172227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E21FB7E5-BF24-43A0-AF2D-C2727CACB11D}"/>
            </a:ext>
          </a:extLst>
        </xdr:cNvPr>
        <xdr:cNvSpPr txBox="1"/>
      </xdr:nvSpPr>
      <xdr:spPr>
        <a:xfrm>
          <a:off x="842645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65" cy="172227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1D4C1520-1D92-49A9-BFAB-E15CEF6E8094}"/>
            </a:ext>
          </a:extLst>
        </xdr:cNvPr>
        <xdr:cNvSpPr txBox="1"/>
      </xdr:nvSpPr>
      <xdr:spPr>
        <a:xfrm>
          <a:off x="8426450" y="156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65" cy="172227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E4C89372-9FCC-4381-8CB9-ED1931B79445}"/>
            </a:ext>
          </a:extLst>
        </xdr:cNvPr>
        <xdr:cNvSpPr txBox="1"/>
      </xdr:nvSpPr>
      <xdr:spPr>
        <a:xfrm>
          <a:off x="8426450" y="156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65" cy="172227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4EC94C09-0DC7-47C4-B244-DE925D6A1045}"/>
            </a:ext>
          </a:extLst>
        </xdr:cNvPr>
        <xdr:cNvSpPr txBox="1"/>
      </xdr:nvSpPr>
      <xdr:spPr>
        <a:xfrm>
          <a:off x="8426450" y="156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65" cy="172227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89D0D682-8315-47BB-9A73-C277A8DB548F}"/>
            </a:ext>
          </a:extLst>
        </xdr:cNvPr>
        <xdr:cNvSpPr txBox="1"/>
      </xdr:nvSpPr>
      <xdr:spPr>
        <a:xfrm>
          <a:off x="8426450" y="156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65" cy="172227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C7A173E3-4A2A-4AD1-BD6E-ED8F8C390901}"/>
            </a:ext>
          </a:extLst>
        </xdr:cNvPr>
        <xdr:cNvSpPr txBox="1"/>
      </xdr:nvSpPr>
      <xdr:spPr>
        <a:xfrm>
          <a:off x="8426450" y="157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65" cy="172227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6C73B680-D787-4A18-B417-795E58C492C5}"/>
            </a:ext>
          </a:extLst>
        </xdr:cNvPr>
        <xdr:cNvSpPr txBox="1"/>
      </xdr:nvSpPr>
      <xdr:spPr>
        <a:xfrm>
          <a:off x="8426450" y="157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65" cy="172227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18251F12-5285-4C52-85A9-A5CD91BE9A68}"/>
            </a:ext>
          </a:extLst>
        </xdr:cNvPr>
        <xdr:cNvSpPr txBox="1"/>
      </xdr:nvSpPr>
      <xdr:spPr>
        <a:xfrm>
          <a:off x="8426450" y="157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65" cy="172227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B879A7B9-0616-453C-9977-245049190916}"/>
            </a:ext>
          </a:extLst>
        </xdr:cNvPr>
        <xdr:cNvSpPr txBox="1"/>
      </xdr:nvSpPr>
      <xdr:spPr>
        <a:xfrm>
          <a:off x="8426450" y="157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65" cy="172227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36557388-EF51-4298-ADC0-CED6D3F77495}"/>
            </a:ext>
          </a:extLst>
        </xdr:cNvPr>
        <xdr:cNvSpPr txBox="1"/>
      </xdr:nvSpPr>
      <xdr:spPr>
        <a:xfrm>
          <a:off x="842645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65" cy="172227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7A3A258F-DBE7-4F98-B74C-00A84EF7B970}"/>
            </a:ext>
          </a:extLst>
        </xdr:cNvPr>
        <xdr:cNvSpPr txBox="1"/>
      </xdr:nvSpPr>
      <xdr:spPr>
        <a:xfrm>
          <a:off x="842645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65" cy="172227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398AA4F9-8DFD-47EB-A4B1-0FFD08FD0460}"/>
            </a:ext>
          </a:extLst>
        </xdr:cNvPr>
        <xdr:cNvSpPr txBox="1"/>
      </xdr:nvSpPr>
      <xdr:spPr>
        <a:xfrm>
          <a:off x="842645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65" cy="172227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54B21693-6031-44B6-89AD-4E7002D7A8DB}"/>
            </a:ext>
          </a:extLst>
        </xdr:cNvPr>
        <xdr:cNvSpPr txBox="1"/>
      </xdr:nvSpPr>
      <xdr:spPr>
        <a:xfrm>
          <a:off x="842645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127</xdr:row>
      <xdr:rowOff>0</xdr:rowOff>
    </xdr:from>
    <xdr:ext cx="65" cy="172227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194ACF5E-5D7E-4097-9235-291D71F3A890}"/>
            </a:ext>
          </a:extLst>
        </xdr:cNvPr>
        <xdr:cNvSpPr txBox="1"/>
      </xdr:nvSpPr>
      <xdr:spPr>
        <a:xfrm>
          <a:off x="842645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127</xdr:row>
      <xdr:rowOff>0</xdr:rowOff>
    </xdr:from>
    <xdr:ext cx="65" cy="172227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B4776EB4-80D7-428A-A374-220D0D6C7D25}"/>
            </a:ext>
          </a:extLst>
        </xdr:cNvPr>
        <xdr:cNvSpPr txBox="1"/>
      </xdr:nvSpPr>
      <xdr:spPr>
        <a:xfrm>
          <a:off x="842645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127</xdr:row>
      <xdr:rowOff>0</xdr:rowOff>
    </xdr:from>
    <xdr:ext cx="65" cy="172227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57451428-B619-47EE-B117-B7C80E309A6D}"/>
            </a:ext>
          </a:extLst>
        </xdr:cNvPr>
        <xdr:cNvSpPr txBox="1"/>
      </xdr:nvSpPr>
      <xdr:spPr>
        <a:xfrm>
          <a:off x="842645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127</xdr:row>
      <xdr:rowOff>0</xdr:rowOff>
    </xdr:from>
    <xdr:ext cx="65" cy="172227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BAFEFB64-9FF6-4453-BDAB-E8F61ACCA724}"/>
            </a:ext>
          </a:extLst>
        </xdr:cNvPr>
        <xdr:cNvSpPr txBox="1"/>
      </xdr:nvSpPr>
      <xdr:spPr>
        <a:xfrm>
          <a:off x="842645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128</xdr:row>
      <xdr:rowOff>0</xdr:rowOff>
    </xdr:from>
    <xdr:ext cx="65" cy="172227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AD6A0AA2-C688-4DD2-936A-4A876CDE82B2}"/>
            </a:ext>
          </a:extLst>
        </xdr:cNvPr>
        <xdr:cNvSpPr txBox="1"/>
      </xdr:nvSpPr>
      <xdr:spPr>
        <a:xfrm>
          <a:off x="842645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128</xdr:row>
      <xdr:rowOff>0</xdr:rowOff>
    </xdr:from>
    <xdr:ext cx="65" cy="172227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388BC22B-0BBC-4A9D-B3F0-42A6855870A8}"/>
            </a:ext>
          </a:extLst>
        </xdr:cNvPr>
        <xdr:cNvSpPr txBox="1"/>
      </xdr:nvSpPr>
      <xdr:spPr>
        <a:xfrm>
          <a:off x="842645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128</xdr:row>
      <xdr:rowOff>0</xdr:rowOff>
    </xdr:from>
    <xdr:ext cx="65" cy="172227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F6439DBE-0D28-45F4-87A1-B36FA8A8239F}"/>
            </a:ext>
          </a:extLst>
        </xdr:cNvPr>
        <xdr:cNvSpPr txBox="1"/>
      </xdr:nvSpPr>
      <xdr:spPr>
        <a:xfrm>
          <a:off x="842645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128</xdr:row>
      <xdr:rowOff>0</xdr:rowOff>
    </xdr:from>
    <xdr:ext cx="65" cy="172227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FCBCDC3B-74F9-42DC-A77A-E37C164C58F8}"/>
            </a:ext>
          </a:extLst>
        </xdr:cNvPr>
        <xdr:cNvSpPr txBox="1"/>
      </xdr:nvSpPr>
      <xdr:spPr>
        <a:xfrm>
          <a:off x="842645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126</xdr:row>
      <xdr:rowOff>0</xdr:rowOff>
    </xdr:from>
    <xdr:ext cx="65" cy="172227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9DE5C00B-BCBA-4B64-BCCC-77E04C398476}"/>
            </a:ext>
          </a:extLst>
        </xdr:cNvPr>
        <xdr:cNvSpPr txBox="1"/>
      </xdr:nvSpPr>
      <xdr:spPr>
        <a:xfrm>
          <a:off x="84264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126</xdr:row>
      <xdr:rowOff>0</xdr:rowOff>
    </xdr:from>
    <xdr:ext cx="65" cy="172227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991DF57D-5B34-4171-844C-C04A0BF285E2}"/>
            </a:ext>
          </a:extLst>
        </xdr:cNvPr>
        <xdr:cNvSpPr txBox="1"/>
      </xdr:nvSpPr>
      <xdr:spPr>
        <a:xfrm>
          <a:off x="84264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126</xdr:row>
      <xdr:rowOff>0</xdr:rowOff>
    </xdr:from>
    <xdr:ext cx="65" cy="172227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BC77A4DF-E98A-4B51-BA52-002FA6D066F1}"/>
            </a:ext>
          </a:extLst>
        </xdr:cNvPr>
        <xdr:cNvSpPr txBox="1"/>
      </xdr:nvSpPr>
      <xdr:spPr>
        <a:xfrm>
          <a:off x="84264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126</xdr:row>
      <xdr:rowOff>0</xdr:rowOff>
    </xdr:from>
    <xdr:ext cx="65" cy="172227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A0B10AEE-A662-4F75-A7A0-467A80708B24}"/>
            </a:ext>
          </a:extLst>
        </xdr:cNvPr>
        <xdr:cNvSpPr txBox="1"/>
      </xdr:nvSpPr>
      <xdr:spPr>
        <a:xfrm>
          <a:off x="84264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129</xdr:row>
      <xdr:rowOff>0</xdr:rowOff>
    </xdr:from>
    <xdr:ext cx="65" cy="172227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86F8EBE5-40B0-49B1-9901-68407EBDED69}"/>
            </a:ext>
          </a:extLst>
        </xdr:cNvPr>
        <xdr:cNvSpPr txBox="1"/>
      </xdr:nvSpPr>
      <xdr:spPr>
        <a:xfrm>
          <a:off x="84264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129</xdr:row>
      <xdr:rowOff>0</xdr:rowOff>
    </xdr:from>
    <xdr:ext cx="65" cy="172227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B03D9250-8043-4890-9752-D1EB27CDB91A}"/>
            </a:ext>
          </a:extLst>
        </xdr:cNvPr>
        <xdr:cNvSpPr txBox="1"/>
      </xdr:nvSpPr>
      <xdr:spPr>
        <a:xfrm>
          <a:off x="84264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129</xdr:row>
      <xdr:rowOff>0</xdr:rowOff>
    </xdr:from>
    <xdr:ext cx="65" cy="172227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2E3ED637-A94B-408A-9CC5-02A5B187FD7C}"/>
            </a:ext>
          </a:extLst>
        </xdr:cNvPr>
        <xdr:cNvSpPr txBox="1"/>
      </xdr:nvSpPr>
      <xdr:spPr>
        <a:xfrm>
          <a:off x="84264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129</xdr:row>
      <xdr:rowOff>0</xdr:rowOff>
    </xdr:from>
    <xdr:ext cx="65" cy="172227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773F8FFE-BCD8-4E5A-9E20-6C056E6A0C9E}"/>
            </a:ext>
          </a:extLst>
        </xdr:cNvPr>
        <xdr:cNvSpPr txBox="1"/>
      </xdr:nvSpPr>
      <xdr:spPr>
        <a:xfrm>
          <a:off x="84264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692527D1-AC10-46B1-A1E4-1EC9A98C87B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496F8D14-AFBA-43DC-9D70-ED5C0169A13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3B6FBFED-FAA5-4C85-A3FB-D143EB8FC4E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63B8374C-5498-4152-B3BA-1B64AB3843C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70072AAD-6887-43A1-84FF-0A191B3F2D2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5D1E5EC-7DF4-4519-B93A-4E6ACBA34C4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E8A5CBF1-05D1-4B2E-BF0E-EC0DF4B2991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BC48E1E5-A5FE-410D-8F49-4D5A1447690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87</xdr:row>
      <xdr:rowOff>0</xdr:rowOff>
    </xdr:from>
    <xdr:ext cx="65" cy="172227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FB11DAF2-D3C8-4219-B86E-C6677AE17063}"/>
            </a:ext>
          </a:extLst>
        </xdr:cNvPr>
        <xdr:cNvSpPr txBox="1"/>
      </xdr:nvSpPr>
      <xdr:spPr>
        <a:xfrm>
          <a:off x="842645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87</xdr:row>
      <xdr:rowOff>0</xdr:rowOff>
    </xdr:from>
    <xdr:ext cx="65" cy="172227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5209C7B3-67A8-428D-B5A7-1DCBDDA69E38}"/>
            </a:ext>
          </a:extLst>
        </xdr:cNvPr>
        <xdr:cNvSpPr txBox="1"/>
      </xdr:nvSpPr>
      <xdr:spPr>
        <a:xfrm>
          <a:off x="842645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87</xdr:row>
      <xdr:rowOff>0</xdr:rowOff>
    </xdr:from>
    <xdr:ext cx="65" cy="172227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284C244A-D82E-456B-A9C5-4C41076DED0C}"/>
            </a:ext>
          </a:extLst>
        </xdr:cNvPr>
        <xdr:cNvSpPr txBox="1"/>
      </xdr:nvSpPr>
      <xdr:spPr>
        <a:xfrm>
          <a:off x="842645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87</xdr:row>
      <xdr:rowOff>0</xdr:rowOff>
    </xdr:from>
    <xdr:ext cx="65" cy="172227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8C9B4695-DA99-4B9D-B4CE-298FC814B068}"/>
            </a:ext>
          </a:extLst>
        </xdr:cNvPr>
        <xdr:cNvSpPr txBox="1"/>
      </xdr:nvSpPr>
      <xdr:spPr>
        <a:xfrm>
          <a:off x="842645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65" cy="172227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8E4FA6FD-E024-4A0C-B11E-89D1E2CCB286}"/>
            </a:ext>
          </a:extLst>
        </xdr:cNvPr>
        <xdr:cNvSpPr txBox="1"/>
      </xdr:nvSpPr>
      <xdr:spPr>
        <a:xfrm>
          <a:off x="842645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65" cy="172227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46E311EE-5015-45F2-ADED-61EA3AA78905}"/>
            </a:ext>
          </a:extLst>
        </xdr:cNvPr>
        <xdr:cNvSpPr txBox="1"/>
      </xdr:nvSpPr>
      <xdr:spPr>
        <a:xfrm>
          <a:off x="842645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65" cy="172227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E5BDA4F2-8666-4D71-927E-E0479A993925}"/>
            </a:ext>
          </a:extLst>
        </xdr:cNvPr>
        <xdr:cNvSpPr txBox="1"/>
      </xdr:nvSpPr>
      <xdr:spPr>
        <a:xfrm>
          <a:off x="842645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65" cy="172227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153456FB-83E4-4418-8557-5DACC7E86B24}"/>
            </a:ext>
          </a:extLst>
        </xdr:cNvPr>
        <xdr:cNvSpPr txBox="1"/>
      </xdr:nvSpPr>
      <xdr:spPr>
        <a:xfrm>
          <a:off x="842645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65" cy="172227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7383ACC5-5CA2-45C0-BE20-2B5FC9EB6AD2}"/>
            </a:ext>
          </a:extLst>
        </xdr:cNvPr>
        <xdr:cNvSpPr txBox="1"/>
      </xdr:nvSpPr>
      <xdr:spPr>
        <a:xfrm>
          <a:off x="8426450" y="1653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65" cy="172227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DDED3BE4-13C1-4C18-A0D7-61BE1470BC20}"/>
            </a:ext>
          </a:extLst>
        </xdr:cNvPr>
        <xdr:cNvSpPr txBox="1"/>
      </xdr:nvSpPr>
      <xdr:spPr>
        <a:xfrm>
          <a:off x="8426450" y="1653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65" cy="172227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D9CA244-30A3-4BD3-9244-0B40198CC00A}"/>
            </a:ext>
          </a:extLst>
        </xdr:cNvPr>
        <xdr:cNvSpPr txBox="1"/>
      </xdr:nvSpPr>
      <xdr:spPr>
        <a:xfrm>
          <a:off x="8426450" y="1653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65" cy="172227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11B17C84-A382-4D10-ACAD-8064258AFA6E}"/>
            </a:ext>
          </a:extLst>
        </xdr:cNvPr>
        <xdr:cNvSpPr txBox="1"/>
      </xdr:nvSpPr>
      <xdr:spPr>
        <a:xfrm>
          <a:off x="8426450" y="1653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65" cy="172227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C1409F07-7308-4E94-A409-590E6F56AC4D}"/>
            </a:ext>
          </a:extLst>
        </xdr:cNvPr>
        <xdr:cNvSpPr txBox="1"/>
      </xdr:nvSpPr>
      <xdr:spPr>
        <a:xfrm>
          <a:off x="842645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65" cy="172227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66884C12-34DF-4D7C-884D-888EA53E3BBE}"/>
            </a:ext>
          </a:extLst>
        </xdr:cNvPr>
        <xdr:cNvSpPr txBox="1"/>
      </xdr:nvSpPr>
      <xdr:spPr>
        <a:xfrm>
          <a:off x="842645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65" cy="172227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1FBFE41C-66D7-4B62-9745-A9CEACD23CD0}"/>
            </a:ext>
          </a:extLst>
        </xdr:cNvPr>
        <xdr:cNvSpPr txBox="1"/>
      </xdr:nvSpPr>
      <xdr:spPr>
        <a:xfrm>
          <a:off x="842645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65" cy="172227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714CF84E-3664-4F2E-BE65-7EF7557C6904}"/>
            </a:ext>
          </a:extLst>
        </xdr:cNvPr>
        <xdr:cNvSpPr txBox="1"/>
      </xdr:nvSpPr>
      <xdr:spPr>
        <a:xfrm>
          <a:off x="842645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65" cy="172227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46844921-C51C-4BE4-963F-39A0653F6E16}"/>
            </a:ext>
          </a:extLst>
        </xdr:cNvPr>
        <xdr:cNvSpPr txBox="1"/>
      </xdr:nvSpPr>
      <xdr:spPr>
        <a:xfrm>
          <a:off x="8426450" y="16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65" cy="172227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F0FE23D0-71DA-4ED5-84BF-B82584829B7E}"/>
            </a:ext>
          </a:extLst>
        </xdr:cNvPr>
        <xdr:cNvSpPr txBox="1"/>
      </xdr:nvSpPr>
      <xdr:spPr>
        <a:xfrm>
          <a:off x="8426450" y="16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65" cy="172227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7F596859-2A40-4AC7-93BF-5022627D5D19}"/>
            </a:ext>
          </a:extLst>
        </xdr:cNvPr>
        <xdr:cNvSpPr txBox="1"/>
      </xdr:nvSpPr>
      <xdr:spPr>
        <a:xfrm>
          <a:off x="8426450" y="16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65" cy="172227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7885E706-1089-47E8-9B6C-AD72DF96677B}"/>
            </a:ext>
          </a:extLst>
        </xdr:cNvPr>
        <xdr:cNvSpPr txBox="1"/>
      </xdr:nvSpPr>
      <xdr:spPr>
        <a:xfrm>
          <a:off x="8426450" y="16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D583C540-0961-4403-A5FC-5A30579479AE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DF1693A-0DC4-46CA-B24D-F40DE0919916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D4D338FB-8A70-47DF-B4C1-8FF358E90CD0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152E3797-72DC-4F77-A347-144C28030460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8F2D81D-86E7-4B96-91D2-86088B1A61F6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943D3D4C-5FC5-4184-AFC8-B983133EAE74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DF8E57DA-E10B-4D27-B576-2731F21F3AE4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EF3CADB0-0F02-4D86-AA11-B6150587BB0C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65" cy="172227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C710A451-20C9-4FE5-B307-C23BDBCAF571}"/>
            </a:ext>
          </a:extLst>
        </xdr:cNvPr>
        <xdr:cNvSpPr txBox="1"/>
      </xdr:nvSpPr>
      <xdr:spPr>
        <a:xfrm>
          <a:off x="842645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65" cy="172227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C4F2C4C3-2529-4143-B012-AAB737F5B5F9}"/>
            </a:ext>
          </a:extLst>
        </xdr:cNvPr>
        <xdr:cNvSpPr txBox="1"/>
      </xdr:nvSpPr>
      <xdr:spPr>
        <a:xfrm>
          <a:off x="842645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65" cy="172227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4C0140FE-7804-417E-BF59-75857491A363}"/>
            </a:ext>
          </a:extLst>
        </xdr:cNvPr>
        <xdr:cNvSpPr txBox="1"/>
      </xdr:nvSpPr>
      <xdr:spPr>
        <a:xfrm>
          <a:off x="842645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65" cy="172227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5B77F536-5D27-4A08-A07E-0D7A67F2097A}"/>
            </a:ext>
          </a:extLst>
        </xdr:cNvPr>
        <xdr:cNvSpPr txBox="1"/>
      </xdr:nvSpPr>
      <xdr:spPr>
        <a:xfrm>
          <a:off x="842645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65" cy="172227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A7DC6B8-7BA3-4FD2-A21E-A4FE12211095}"/>
            </a:ext>
          </a:extLst>
        </xdr:cNvPr>
        <xdr:cNvSpPr txBox="1"/>
      </xdr:nvSpPr>
      <xdr:spPr>
        <a:xfrm>
          <a:off x="842645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65" cy="172227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31F7DD68-6BE6-485B-8287-5E6BA01D4868}"/>
            </a:ext>
          </a:extLst>
        </xdr:cNvPr>
        <xdr:cNvSpPr txBox="1"/>
      </xdr:nvSpPr>
      <xdr:spPr>
        <a:xfrm>
          <a:off x="842645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65" cy="172227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3ADB0FD-059B-4CB4-AF7D-0BA9D5E84F88}"/>
            </a:ext>
          </a:extLst>
        </xdr:cNvPr>
        <xdr:cNvSpPr txBox="1"/>
      </xdr:nvSpPr>
      <xdr:spPr>
        <a:xfrm>
          <a:off x="842645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65" cy="172227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6D30111F-681B-4B88-A2E3-F393E263AE7A}"/>
            </a:ext>
          </a:extLst>
        </xdr:cNvPr>
        <xdr:cNvSpPr txBox="1"/>
      </xdr:nvSpPr>
      <xdr:spPr>
        <a:xfrm>
          <a:off x="842645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F5B21B3A-B557-453A-A6A0-2D8C5D73EE33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A958EFAA-DAB1-4C7D-A972-DD690B8EF6F6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8637FE6F-3814-4017-8AA5-928FBDB9C5FE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5CB27D22-C7B6-46B2-9A24-0F41481FD4C4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65" cy="172227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91B23124-C42D-41A3-B79D-378A4AA2CF99}"/>
            </a:ext>
          </a:extLst>
        </xdr:cNvPr>
        <xdr:cNvSpPr txBox="1"/>
      </xdr:nvSpPr>
      <xdr:spPr>
        <a:xfrm>
          <a:off x="8426450" y="176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65" cy="172227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72ADA701-44CB-49E6-93E3-7E75C34544D0}"/>
            </a:ext>
          </a:extLst>
        </xdr:cNvPr>
        <xdr:cNvSpPr txBox="1"/>
      </xdr:nvSpPr>
      <xdr:spPr>
        <a:xfrm>
          <a:off x="8426450" y="176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65" cy="172227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D6C9E884-66BF-4FB2-A345-CC3DFB8558E8}"/>
            </a:ext>
          </a:extLst>
        </xdr:cNvPr>
        <xdr:cNvSpPr txBox="1"/>
      </xdr:nvSpPr>
      <xdr:spPr>
        <a:xfrm>
          <a:off x="8426450" y="176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65" cy="172227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BD67D759-2EE4-406D-9E9B-750AE74E44EE}"/>
            </a:ext>
          </a:extLst>
        </xdr:cNvPr>
        <xdr:cNvSpPr txBox="1"/>
      </xdr:nvSpPr>
      <xdr:spPr>
        <a:xfrm>
          <a:off x="8426450" y="176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133</xdr:row>
      <xdr:rowOff>0</xdr:rowOff>
    </xdr:from>
    <xdr:ext cx="65" cy="172227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2C36141-39E2-479B-9450-72B3099BB954}"/>
            </a:ext>
          </a:extLst>
        </xdr:cNvPr>
        <xdr:cNvSpPr txBox="1"/>
      </xdr:nvSpPr>
      <xdr:spPr>
        <a:xfrm>
          <a:off x="842645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133</xdr:row>
      <xdr:rowOff>0</xdr:rowOff>
    </xdr:from>
    <xdr:ext cx="65" cy="172227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5659AFA7-8F0F-4398-A970-DDDC50CE5535}"/>
            </a:ext>
          </a:extLst>
        </xdr:cNvPr>
        <xdr:cNvSpPr txBox="1"/>
      </xdr:nvSpPr>
      <xdr:spPr>
        <a:xfrm>
          <a:off x="842645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133</xdr:row>
      <xdr:rowOff>0</xdr:rowOff>
    </xdr:from>
    <xdr:ext cx="65" cy="172227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C60305C0-6808-4501-B4C0-1D78CACA4227}"/>
            </a:ext>
          </a:extLst>
        </xdr:cNvPr>
        <xdr:cNvSpPr txBox="1"/>
      </xdr:nvSpPr>
      <xdr:spPr>
        <a:xfrm>
          <a:off x="842645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133</xdr:row>
      <xdr:rowOff>0</xdr:rowOff>
    </xdr:from>
    <xdr:ext cx="65" cy="172227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4708E450-85CD-42C4-8287-0D469316010D}"/>
            </a:ext>
          </a:extLst>
        </xdr:cNvPr>
        <xdr:cNvSpPr txBox="1"/>
      </xdr:nvSpPr>
      <xdr:spPr>
        <a:xfrm>
          <a:off x="842645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134</xdr:row>
      <xdr:rowOff>0</xdr:rowOff>
    </xdr:from>
    <xdr:ext cx="65" cy="172227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C6DFD2B4-8957-49DC-800D-51AD50012CF8}"/>
            </a:ext>
          </a:extLst>
        </xdr:cNvPr>
        <xdr:cNvSpPr txBox="1"/>
      </xdr:nvSpPr>
      <xdr:spPr>
        <a:xfrm>
          <a:off x="842645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134</xdr:row>
      <xdr:rowOff>0</xdr:rowOff>
    </xdr:from>
    <xdr:ext cx="65" cy="172227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A3B1FC1F-A2C2-4A5A-B097-B4A847E64C2C}"/>
            </a:ext>
          </a:extLst>
        </xdr:cNvPr>
        <xdr:cNvSpPr txBox="1"/>
      </xdr:nvSpPr>
      <xdr:spPr>
        <a:xfrm>
          <a:off x="842645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134</xdr:row>
      <xdr:rowOff>0</xdr:rowOff>
    </xdr:from>
    <xdr:ext cx="65" cy="172227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79C98CB6-4A79-4C10-BCBF-47123AE4CD42}"/>
            </a:ext>
          </a:extLst>
        </xdr:cNvPr>
        <xdr:cNvSpPr txBox="1"/>
      </xdr:nvSpPr>
      <xdr:spPr>
        <a:xfrm>
          <a:off x="842645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134</xdr:row>
      <xdr:rowOff>0</xdr:rowOff>
    </xdr:from>
    <xdr:ext cx="65" cy="172227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D9AE139B-927D-43FE-B676-B671390E53BE}"/>
            </a:ext>
          </a:extLst>
        </xdr:cNvPr>
        <xdr:cNvSpPr txBox="1"/>
      </xdr:nvSpPr>
      <xdr:spPr>
        <a:xfrm>
          <a:off x="842645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65" cy="172227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9B897FF8-2D37-4E84-B59F-A26879CB91BD}"/>
            </a:ext>
          </a:extLst>
        </xdr:cNvPr>
        <xdr:cNvSpPr txBox="1"/>
      </xdr:nvSpPr>
      <xdr:spPr>
        <a:xfrm>
          <a:off x="842645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65" cy="172227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EBABC433-1138-40A4-820C-6A228DDCEF68}"/>
            </a:ext>
          </a:extLst>
        </xdr:cNvPr>
        <xdr:cNvSpPr txBox="1"/>
      </xdr:nvSpPr>
      <xdr:spPr>
        <a:xfrm>
          <a:off x="842645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65" cy="172227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44BC3E09-FB34-45CC-8122-3DBACDBB2313}"/>
            </a:ext>
          </a:extLst>
        </xdr:cNvPr>
        <xdr:cNvSpPr txBox="1"/>
      </xdr:nvSpPr>
      <xdr:spPr>
        <a:xfrm>
          <a:off x="842645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65" cy="172227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BB760169-8842-4E57-8B35-D9F231D4CDFC}"/>
            </a:ext>
          </a:extLst>
        </xdr:cNvPr>
        <xdr:cNvSpPr txBox="1"/>
      </xdr:nvSpPr>
      <xdr:spPr>
        <a:xfrm>
          <a:off x="842645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F23A59C2-EC13-4A49-99C1-20BA156F7A19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546A79BC-7ADF-4392-B4FE-B91B9AD1FFE9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AA0A303E-A59C-4CD4-8223-09370B4CC9AC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FEB7F6B4-CCCA-4E26-BACF-3675BBF57F01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65" cy="172227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2BE3752F-92AF-431C-9580-85328917973C}"/>
            </a:ext>
          </a:extLst>
        </xdr:cNvPr>
        <xdr:cNvSpPr txBox="1"/>
      </xdr:nvSpPr>
      <xdr:spPr>
        <a:xfrm>
          <a:off x="8426450" y="1782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65" cy="172227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86F9AEB3-E38B-4D0F-99AA-94E5EEF3CEE0}"/>
            </a:ext>
          </a:extLst>
        </xdr:cNvPr>
        <xdr:cNvSpPr txBox="1"/>
      </xdr:nvSpPr>
      <xdr:spPr>
        <a:xfrm>
          <a:off x="8426450" y="1782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65" cy="172227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DE4794C5-9232-4B0D-B33E-E7A812D475AF}"/>
            </a:ext>
          </a:extLst>
        </xdr:cNvPr>
        <xdr:cNvSpPr txBox="1"/>
      </xdr:nvSpPr>
      <xdr:spPr>
        <a:xfrm>
          <a:off x="8426450" y="1782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65" cy="172227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B1231DB1-9A14-43E2-A4C3-48C20B1BD7FA}"/>
            </a:ext>
          </a:extLst>
        </xdr:cNvPr>
        <xdr:cNvSpPr txBox="1"/>
      </xdr:nvSpPr>
      <xdr:spPr>
        <a:xfrm>
          <a:off x="8426450" y="1782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65" cy="172227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7E4CE81F-F6E9-4B3F-BEB6-060B9E068E2C}"/>
            </a:ext>
          </a:extLst>
        </xdr:cNvPr>
        <xdr:cNvSpPr txBox="1"/>
      </xdr:nvSpPr>
      <xdr:spPr>
        <a:xfrm>
          <a:off x="842645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65" cy="172227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1C643ECA-A12F-4363-8AE0-F1E46060FF1F}"/>
            </a:ext>
          </a:extLst>
        </xdr:cNvPr>
        <xdr:cNvSpPr txBox="1"/>
      </xdr:nvSpPr>
      <xdr:spPr>
        <a:xfrm>
          <a:off x="842645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65" cy="172227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10D02CF-D310-4916-B2EF-D991EE60B2BF}"/>
            </a:ext>
          </a:extLst>
        </xdr:cNvPr>
        <xdr:cNvSpPr txBox="1"/>
      </xdr:nvSpPr>
      <xdr:spPr>
        <a:xfrm>
          <a:off x="842645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65" cy="172227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2BF8FA93-B9EB-4320-99EC-5788E8A51B01}"/>
            </a:ext>
          </a:extLst>
        </xdr:cNvPr>
        <xdr:cNvSpPr txBox="1"/>
      </xdr:nvSpPr>
      <xdr:spPr>
        <a:xfrm>
          <a:off x="842645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5681736F-32EF-40C9-B6EA-962BDD62DD2E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B31D115F-C47C-4C8C-A02C-915B32E196C1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10C47F31-9833-4FDC-A98A-86C70CCAF08F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4DEB3313-D9B1-4CDA-869C-33CE57AC7FA0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65" cy="172227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FD6494CF-4FB4-4C0A-8BC2-3CA9955F926F}"/>
            </a:ext>
          </a:extLst>
        </xdr:cNvPr>
        <xdr:cNvSpPr txBox="1"/>
      </xdr:nvSpPr>
      <xdr:spPr>
        <a:xfrm>
          <a:off x="8426450" y="181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65" cy="172227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D4A141DA-4BE6-4F41-99BB-E3BFB4719296}"/>
            </a:ext>
          </a:extLst>
        </xdr:cNvPr>
        <xdr:cNvSpPr txBox="1"/>
      </xdr:nvSpPr>
      <xdr:spPr>
        <a:xfrm>
          <a:off x="8426450" y="181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65" cy="172227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57523C57-4AA6-4BAB-A025-BFB60531E9F9}"/>
            </a:ext>
          </a:extLst>
        </xdr:cNvPr>
        <xdr:cNvSpPr txBox="1"/>
      </xdr:nvSpPr>
      <xdr:spPr>
        <a:xfrm>
          <a:off x="8426450" y="181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65" cy="172227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B4CB55C4-E7B6-4907-928F-01582050CAB9}"/>
            </a:ext>
          </a:extLst>
        </xdr:cNvPr>
        <xdr:cNvSpPr txBox="1"/>
      </xdr:nvSpPr>
      <xdr:spPr>
        <a:xfrm>
          <a:off x="8426450" y="181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5220424B-3FAA-4C90-A75D-D28EDD38E03F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9ECEB48F-738C-419C-B4A4-56FA5E40FECA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FE408AA2-30EC-4882-9658-6992FAFD4350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801210B0-8850-42AE-A8F8-E57E130C7014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65" cy="172227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19619463-7DC3-4FD8-8752-0D80B7B43D9C}"/>
            </a:ext>
          </a:extLst>
        </xdr:cNvPr>
        <xdr:cNvSpPr txBox="1"/>
      </xdr:nvSpPr>
      <xdr:spPr>
        <a:xfrm>
          <a:off x="842645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65" cy="172227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69CF3F19-2881-4FCD-9423-7B668A49DFFC}"/>
            </a:ext>
          </a:extLst>
        </xdr:cNvPr>
        <xdr:cNvSpPr txBox="1"/>
      </xdr:nvSpPr>
      <xdr:spPr>
        <a:xfrm>
          <a:off x="842645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65" cy="172227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8CB0DF1B-075C-442A-BB93-F35C86F7FA97}"/>
            </a:ext>
          </a:extLst>
        </xdr:cNvPr>
        <xdr:cNvSpPr txBox="1"/>
      </xdr:nvSpPr>
      <xdr:spPr>
        <a:xfrm>
          <a:off x="842645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65" cy="172227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93775B22-556B-4955-9C9C-EACD5686BEF2}"/>
            </a:ext>
          </a:extLst>
        </xdr:cNvPr>
        <xdr:cNvSpPr txBox="1"/>
      </xdr:nvSpPr>
      <xdr:spPr>
        <a:xfrm>
          <a:off x="842645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65" cy="172227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EEB25521-05DF-4322-BB4E-7CF22435D612}"/>
            </a:ext>
          </a:extLst>
        </xdr:cNvPr>
        <xdr:cNvSpPr txBox="1"/>
      </xdr:nvSpPr>
      <xdr:spPr>
        <a:xfrm>
          <a:off x="842645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65" cy="172227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CEBA47C5-F04D-468C-8F11-2C74A3416804}"/>
            </a:ext>
          </a:extLst>
        </xdr:cNvPr>
        <xdr:cNvSpPr txBox="1"/>
      </xdr:nvSpPr>
      <xdr:spPr>
        <a:xfrm>
          <a:off x="842645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65" cy="172227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DD5F2003-7BDE-43F3-99A9-71A8B61C59F5}"/>
            </a:ext>
          </a:extLst>
        </xdr:cNvPr>
        <xdr:cNvSpPr txBox="1"/>
      </xdr:nvSpPr>
      <xdr:spPr>
        <a:xfrm>
          <a:off x="842645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65" cy="172227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F82FD1EE-D087-4C12-9AFB-9F6AF7C687D8}"/>
            </a:ext>
          </a:extLst>
        </xdr:cNvPr>
        <xdr:cNvSpPr txBox="1"/>
      </xdr:nvSpPr>
      <xdr:spPr>
        <a:xfrm>
          <a:off x="842645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55EB73AF-BC17-4563-AFB2-6DE38BFF549C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76228BD4-7EB7-41A7-A38F-E1A5499D8761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9FE277E7-25AA-48CC-B92E-E60F7DE50177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86FEF1EC-9443-4858-B9B0-A5C6C9CB4F10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CB339908-227D-4A2F-8564-516D2E91706C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A1E1440B-3BE0-40E2-83F2-DFB64E1FF7FD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E5C95852-8959-42B2-BB5E-0C118EA0D864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D8F1B286-211C-4A91-B77C-CA48C70B3871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2D7D868-303A-4EA8-B4F6-6DA77538C3C5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8F3DBC2F-9815-4544-ADD9-C9F904E3AF44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AF84D2F5-3267-4C05-8990-457B48D0FAA5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10C1ADC7-BBD4-44D6-9BA7-AB3C223724FA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EF1BB6DC-3E5B-417C-B5BF-0076E5F48FD7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906CCEC6-D814-4F35-AA1D-574B9A46236A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45EB71DD-1078-41D5-A794-2F46C8391CA1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5FD2B2F9-8789-4E4E-A5A3-3E5E18F031F1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99C88A16-48D3-4814-9D57-235C269D3A75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AC92E6DC-86B3-45C1-93F8-4C0F560A6E75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DB3EB5DF-F260-4C57-9719-A6119F306F67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F8259226-36C3-4515-8ECC-33333925CD4D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60FA6282-BCFC-44D3-B7EF-38A50FA430E2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F7AFC543-9F5F-461F-9471-627BCA3C4E38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A5AAA6B5-E754-4832-9D21-BFD7B182879C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9B82385B-32DE-4A7A-AE3B-951815DFB81B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C9C6F56A-6723-4C90-AF55-6DD702FD5733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29253FAE-3FC9-4FED-994E-DB38B86DBCCF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2F7FD688-8C70-49AA-BDA1-C3EB1FA16F6D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2BFE67E5-7077-4B9D-A22A-5DA28FBD88C6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A35086EE-C46A-4258-8B6E-D1740EAD11AE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F632EFE1-D400-4294-B085-BAD48F499DEE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9F17612E-3197-4C7E-B07E-E622C7C440DB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E3BE11CD-38F4-4E7D-AB35-5B21E0BEA0EB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34B28E51-5879-454F-8F19-F50234E708B0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BA6A810F-3257-4EF9-A70D-8D2C8BE70E6B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98F66F48-9ED9-4260-B255-F5EC5FCCA77A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4FF81642-3E4E-4FC4-BC60-B1966CC6B443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594BFD33-13E4-4CE0-AC3F-2710D190D6B1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810A0074-9D3A-40F8-90D8-D2A528C770D3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C3218146-EEFC-45DF-95CC-0E8555AEFB71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BE50848E-EC3E-4366-A7A7-2CFF4F2B9AD9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65" cy="172227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D5A8B6A6-AE7B-40C2-ABAA-AFB6C7931EB8}"/>
            </a:ext>
          </a:extLst>
        </xdr:cNvPr>
        <xdr:cNvSpPr txBox="1"/>
      </xdr:nvSpPr>
      <xdr:spPr>
        <a:xfrm>
          <a:off x="842645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65" cy="172227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9F40DCB9-8DBC-48D9-833F-EC51E53A132A}"/>
            </a:ext>
          </a:extLst>
        </xdr:cNvPr>
        <xdr:cNvSpPr txBox="1"/>
      </xdr:nvSpPr>
      <xdr:spPr>
        <a:xfrm>
          <a:off x="842645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65" cy="172227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8E99E354-B3E2-43F9-BB98-0A2873C8398B}"/>
            </a:ext>
          </a:extLst>
        </xdr:cNvPr>
        <xdr:cNvSpPr txBox="1"/>
      </xdr:nvSpPr>
      <xdr:spPr>
        <a:xfrm>
          <a:off x="842645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65" cy="172227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75D79DD0-AB1C-4F18-BB8C-3E85C6961E42}"/>
            </a:ext>
          </a:extLst>
        </xdr:cNvPr>
        <xdr:cNvSpPr txBox="1"/>
      </xdr:nvSpPr>
      <xdr:spPr>
        <a:xfrm>
          <a:off x="842645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65" cy="172227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EF0249DA-DF1F-4E39-86D7-7E3439A8A5A3}"/>
            </a:ext>
          </a:extLst>
        </xdr:cNvPr>
        <xdr:cNvSpPr txBox="1"/>
      </xdr:nvSpPr>
      <xdr:spPr>
        <a:xfrm>
          <a:off x="842645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65" cy="172227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817CB985-2F71-4C91-BC7A-A131C451565A}"/>
            </a:ext>
          </a:extLst>
        </xdr:cNvPr>
        <xdr:cNvSpPr txBox="1"/>
      </xdr:nvSpPr>
      <xdr:spPr>
        <a:xfrm>
          <a:off x="842645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65" cy="172227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82BAE6-3093-4C6A-96E1-B45B38112216}"/>
            </a:ext>
          </a:extLst>
        </xdr:cNvPr>
        <xdr:cNvSpPr txBox="1"/>
      </xdr:nvSpPr>
      <xdr:spPr>
        <a:xfrm>
          <a:off x="842645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65" cy="172227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5660FA5B-27EA-4C61-9C15-BECBB4D05DDD}"/>
            </a:ext>
          </a:extLst>
        </xdr:cNvPr>
        <xdr:cNvSpPr txBox="1"/>
      </xdr:nvSpPr>
      <xdr:spPr>
        <a:xfrm>
          <a:off x="842645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142</xdr:row>
      <xdr:rowOff>0</xdr:rowOff>
    </xdr:from>
    <xdr:ext cx="65" cy="172227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5CC0AC39-0A39-4680-B0C1-23A36292569D}"/>
            </a:ext>
          </a:extLst>
        </xdr:cNvPr>
        <xdr:cNvSpPr txBox="1"/>
      </xdr:nvSpPr>
      <xdr:spPr>
        <a:xfrm>
          <a:off x="8426450" y="262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142</xdr:row>
      <xdr:rowOff>0</xdr:rowOff>
    </xdr:from>
    <xdr:ext cx="65" cy="172227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8CDDEC38-4CBB-44D4-9D06-C02D3BDEC645}"/>
            </a:ext>
          </a:extLst>
        </xdr:cNvPr>
        <xdr:cNvSpPr txBox="1"/>
      </xdr:nvSpPr>
      <xdr:spPr>
        <a:xfrm>
          <a:off x="8426450" y="262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142</xdr:row>
      <xdr:rowOff>0</xdr:rowOff>
    </xdr:from>
    <xdr:ext cx="65" cy="172227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3F5BFA0-75A3-4135-AB67-5501308939FD}"/>
            </a:ext>
          </a:extLst>
        </xdr:cNvPr>
        <xdr:cNvSpPr txBox="1"/>
      </xdr:nvSpPr>
      <xdr:spPr>
        <a:xfrm>
          <a:off x="8426450" y="262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142</xdr:row>
      <xdr:rowOff>0</xdr:rowOff>
    </xdr:from>
    <xdr:ext cx="65" cy="172227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50A0BBAA-EEEA-4761-973F-D068ECE8C580}"/>
            </a:ext>
          </a:extLst>
        </xdr:cNvPr>
        <xdr:cNvSpPr txBox="1"/>
      </xdr:nvSpPr>
      <xdr:spPr>
        <a:xfrm>
          <a:off x="8426450" y="262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143</xdr:row>
      <xdr:rowOff>0</xdr:rowOff>
    </xdr:from>
    <xdr:ext cx="65" cy="172227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687B2301-671F-4A86-9084-A4B89C02DE74}"/>
            </a:ext>
          </a:extLst>
        </xdr:cNvPr>
        <xdr:cNvSpPr txBox="1"/>
      </xdr:nvSpPr>
      <xdr:spPr>
        <a:xfrm>
          <a:off x="8426450" y="2647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143</xdr:row>
      <xdr:rowOff>0</xdr:rowOff>
    </xdr:from>
    <xdr:ext cx="65" cy="172227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5332107A-F273-4168-ADB7-9E8D7478ADE3}"/>
            </a:ext>
          </a:extLst>
        </xdr:cNvPr>
        <xdr:cNvSpPr txBox="1"/>
      </xdr:nvSpPr>
      <xdr:spPr>
        <a:xfrm>
          <a:off x="8426450" y="2647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143</xdr:row>
      <xdr:rowOff>0</xdr:rowOff>
    </xdr:from>
    <xdr:ext cx="65" cy="172227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D0181AC9-FC93-43C6-8FE3-EAA5BDE22AB4}"/>
            </a:ext>
          </a:extLst>
        </xdr:cNvPr>
        <xdr:cNvSpPr txBox="1"/>
      </xdr:nvSpPr>
      <xdr:spPr>
        <a:xfrm>
          <a:off x="8426450" y="2647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143</xdr:row>
      <xdr:rowOff>0</xdr:rowOff>
    </xdr:from>
    <xdr:ext cx="65" cy="172227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CFAAD034-A7CA-4EC9-9D9B-7751DDF04AE7}"/>
            </a:ext>
          </a:extLst>
        </xdr:cNvPr>
        <xdr:cNvSpPr txBox="1"/>
      </xdr:nvSpPr>
      <xdr:spPr>
        <a:xfrm>
          <a:off x="8426450" y="2647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144</xdr:row>
      <xdr:rowOff>0</xdr:rowOff>
    </xdr:from>
    <xdr:ext cx="65" cy="172227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73420693-9448-4FE4-9EFD-55B34471459F}"/>
            </a:ext>
          </a:extLst>
        </xdr:cNvPr>
        <xdr:cNvSpPr txBox="1"/>
      </xdr:nvSpPr>
      <xdr:spPr>
        <a:xfrm>
          <a:off x="8426450" y="266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144</xdr:row>
      <xdr:rowOff>0</xdr:rowOff>
    </xdr:from>
    <xdr:ext cx="65" cy="172227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8C2FB2EE-CA5C-4D13-A721-DFB9B6A1CF19}"/>
            </a:ext>
          </a:extLst>
        </xdr:cNvPr>
        <xdr:cNvSpPr txBox="1"/>
      </xdr:nvSpPr>
      <xdr:spPr>
        <a:xfrm>
          <a:off x="8426450" y="266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144</xdr:row>
      <xdr:rowOff>0</xdr:rowOff>
    </xdr:from>
    <xdr:ext cx="65" cy="172227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EFAEB397-B9E2-4B09-80DB-B875F94DD9F7}"/>
            </a:ext>
          </a:extLst>
        </xdr:cNvPr>
        <xdr:cNvSpPr txBox="1"/>
      </xdr:nvSpPr>
      <xdr:spPr>
        <a:xfrm>
          <a:off x="8426450" y="266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144</xdr:row>
      <xdr:rowOff>0</xdr:rowOff>
    </xdr:from>
    <xdr:ext cx="65" cy="172227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3AFAA752-2B52-47C5-8B8A-4A9F242CA78F}"/>
            </a:ext>
          </a:extLst>
        </xdr:cNvPr>
        <xdr:cNvSpPr txBox="1"/>
      </xdr:nvSpPr>
      <xdr:spPr>
        <a:xfrm>
          <a:off x="8426450" y="266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82A086FD-4B3E-479F-90E0-C075B4DA7F7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25C85186-ED33-45AF-ABD7-59F9B825C74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6D3B65A6-BD00-4A86-8006-634E33182BD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376B049A-6577-4AAE-963C-E2CE0C8F86D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A070DA73-52B7-4940-A3B5-032CAA0C992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E9B5A953-D843-4B85-98DA-5CBCA148C75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7320C58D-5EA1-49B0-98D6-AF47AB98E86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E9E0DEA6-6834-4A31-A776-B896069EE2F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D16FE9E8-40F1-4368-BFED-112AC94BCE3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E04F44E4-E3C3-4C93-BCCC-06659351D9AD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30D2EE9-BACC-47D9-B16C-14083B867BA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44E27F53-4C7F-4190-B397-4521EF70296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4BB36867-C7BF-4797-9BA4-15956A11BE8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B1475841-A0DD-48A7-B5C9-F5741828533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41EB7B1-B514-4E9E-9AB3-D7EBAA6B617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2ED39928-9058-4424-8D02-E398181C75D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69721113-FAE2-4888-B484-D346ACE29FD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CC10EDA2-0DB8-4B89-885A-331A84585D1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4DDDEF8-F029-4912-8997-24EE6DE9FCD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8FB1D0F-A7BE-47A2-AA65-CAC947B65CB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EC5AE25-A7B2-4E52-8BF5-9412F9DFCC2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93255F46-42B3-460E-8D5A-9ECF6C733E9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D2779B44-EA1B-44EC-B4E7-AD94C5D5DB2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DFDA63CC-0F18-4A26-9CDB-07870FAC261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68253B66-8791-4ED3-BA76-D392F7449CD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D6D14B71-4CE9-4532-9302-61FAAFE1EF7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D235D0CA-FBA8-4491-9ACA-1F8A7991CBA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BB8E8F32-D5B6-4332-97D5-E27DB085B48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E4604208-6636-48B3-86E0-C313F6AE6EE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9A0881D7-152A-4120-A663-C8EBD3F6B2C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7B869C1B-2050-49D3-9DDC-AE236EFD606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DAF0C653-287A-464E-AAF6-7C0B8307C99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9AB97F14-DEA4-46E6-B533-C065319355F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82253B44-6A76-403B-869B-0757B3B24A3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390FFC1-3E69-4F26-999F-70554119BFB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BEF1A77E-DD48-46D8-A8AC-C09AAD02FA1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9C0E7407-9FF0-41D3-9ED2-610CC21BBAA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694E9C55-F238-408C-9F17-AE4CEC80613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C1BBE401-5518-4C47-B2D2-23752F7398D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5D1756D2-345B-42F4-A5E3-9C876EC855D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BF4B447B-0AFE-4882-B7EC-FD181D0F0FD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7E5E3E96-016D-4392-B855-DD3434463EDD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453B2B2C-3770-41C2-AD64-4ED006045E2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1BBAEA30-8A03-4125-8CA2-75E1B789739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1D69F3DD-12BD-4E9C-8ACC-1F8B8D13226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8B1FDD94-DABD-4AFF-BC2B-D4B2B91223D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ECA87671-A557-4D68-A88A-EB20E47938F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881DB981-E900-4CF6-93EB-DC987FD5033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8D399E6-70D3-46C4-B2B7-B0F45457E99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263CB6E9-5E2F-4EE2-9DB7-5E6C7043B63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C22EC7BE-F643-4D98-9815-5E8E0D8CECC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AA10C3A1-142D-4C0D-AB65-84A86C4B853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AED70E5F-0A6B-4FAF-AF78-7D52647CA8A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DE21AF5D-465C-484F-8BF5-2B5BD95D49D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BE8CAE0A-7D4A-4D55-99B9-9302617C3ED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7FA880DD-035E-4C92-AF8F-BCF181A4D74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B4486C67-37B6-4035-907C-22ECB090FFB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90ABB3C8-99A3-4A32-9A5B-C79444712E2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5828CADA-4948-4C39-BF66-9EA0CDC61E7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F1ACA15C-01FE-4CAD-B974-B99AB2DD13D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BC9C43DC-ACC8-481B-BE84-DE5A44CF15B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56F502BF-87F5-4394-897C-B75131BF043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D1BEA707-7768-44A0-9E2E-3DD284CD2B2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B3EC8DF6-72A5-4D6E-B6FC-8FE2CFA323C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2B4EC835-4526-4BE9-8885-928B7B52994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9B9B86D1-CBAB-484B-BB77-967EFD63ABA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28E7A651-8EA6-4514-80B4-3C066CDFB3B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500719D9-2826-422E-97BC-4B2CDE47050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204A8039-BB47-486C-AEE8-AC2C4A2E376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BFA5BE40-F23D-4F69-8B9E-781C5BC16BC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9CCBD9E0-1831-4660-8691-14C6CD72BE9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26AF9EFB-D9A4-4207-957A-F03E5EDC86C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BFA6ED5A-5E04-4E6A-A260-44625B86DB6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2F2D45A0-DB60-4141-A6B0-1903346CCF0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8069FDA9-BB3B-455B-8329-DD8F4D8A472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EE97283-9B4B-43CC-BC0C-CC3AFD73A54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E49F69C6-7CD4-4389-A691-3E72C9449B05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375F4ED3-5A60-4A4D-8F7F-79CEB6F9A442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1CE971A4-0E8A-4BAA-94E0-B511A03D6ED2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55B63AFF-F728-43EF-9A66-521ECD8261E7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936A7289-B0DF-436C-8B01-89B88B80A052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91624245-1DD3-4522-BD97-B994BFF37096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E143CD38-76E6-4DFD-A249-653D0B24EDCC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585284F9-25C3-4725-A699-8E3C77747CC6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B6B225DB-2552-42EE-8395-13B836414990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FAF7DE81-0BE5-4A8A-B57A-893D47CADFAA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239013A1-1046-4C03-BE61-FD59B73E65B9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359340E9-8DAE-499B-BDF7-9ED3B6E4DF6E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145</xdr:row>
      <xdr:rowOff>0</xdr:rowOff>
    </xdr:from>
    <xdr:ext cx="65" cy="172227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7489DB44-6F4F-4DB6-BF63-6C5B19DB68BB}"/>
            </a:ext>
          </a:extLst>
        </xdr:cNvPr>
        <xdr:cNvSpPr txBox="1"/>
      </xdr:nvSpPr>
      <xdr:spPr>
        <a:xfrm>
          <a:off x="8426450" y="268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145</xdr:row>
      <xdr:rowOff>0</xdr:rowOff>
    </xdr:from>
    <xdr:ext cx="65" cy="172227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9F6F7ACB-A036-4062-8D84-5C60B51C05F7}"/>
            </a:ext>
          </a:extLst>
        </xdr:cNvPr>
        <xdr:cNvSpPr txBox="1"/>
      </xdr:nvSpPr>
      <xdr:spPr>
        <a:xfrm>
          <a:off x="8426450" y="268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145</xdr:row>
      <xdr:rowOff>0</xdr:rowOff>
    </xdr:from>
    <xdr:ext cx="65" cy="172227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62E5239F-0AB9-46B9-9FA1-42B97173ABAF}"/>
            </a:ext>
          </a:extLst>
        </xdr:cNvPr>
        <xdr:cNvSpPr txBox="1"/>
      </xdr:nvSpPr>
      <xdr:spPr>
        <a:xfrm>
          <a:off x="8426450" y="268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145</xdr:row>
      <xdr:rowOff>0</xdr:rowOff>
    </xdr:from>
    <xdr:ext cx="65" cy="172227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B5156D75-F44E-4C27-A6C7-3E0DDD5DDB9B}"/>
            </a:ext>
          </a:extLst>
        </xdr:cNvPr>
        <xdr:cNvSpPr txBox="1"/>
      </xdr:nvSpPr>
      <xdr:spPr>
        <a:xfrm>
          <a:off x="8426450" y="268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65" cy="172227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A701CC91-187B-452D-B3F8-E62303111988}"/>
            </a:ext>
          </a:extLst>
        </xdr:cNvPr>
        <xdr:cNvSpPr txBox="1"/>
      </xdr:nvSpPr>
      <xdr:spPr>
        <a:xfrm>
          <a:off x="8426450" y="270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65" cy="172227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250F5516-3A7E-480E-AB8C-8D8B1C310408}"/>
            </a:ext>
          </a:extLst>
        </xdr:cNvPr>
        <xdr:cNvSpPr txBox="1"/>
      </xdr:nvSpPr>
      <xdr:spPr>
        <a:xfrm>
          <a:off x="8426450" y="270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65" cy="172227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A515A3D6-3499-4213-B3EE-BDEEA6F4DE70}"/>
            </a:ext>
          </a:extLst>
        </xdr:cNvPr>
        <xdr:cNvSpPr txBox="1"/>
      </xdr:nvSpPr>
      <xdr:spPr>
        <a:xfrm>
          <a:off x="8426450" y="270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65" cy="172227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E1286786-BE6C-40B5-BF60-F09F82E47550}"/>
            </a:ext>
          </a:extLst>
        </xdr:cNvPr>
        <xdr:cNvSpPr txBox="1"/>
      </xdr:nvSpPr>
      <xdr:spPr>
        <a:xfrm>
          <a:off x="8426450" y="270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147</xdr:row>
      <xdr:rowOff>0</xdr:rowOff>
    </xdr:from>
    <xdr:ext cx="65" cy="172227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E3966D2E-E9B0-44A2-95BE-F4DBD824A545}"/>
            </a:ext>
          </a:extLst>
        </xdr:cNvPr>
        <xdr:cNvSpPr txBox="1"/>
      </xdr:nvSpPr>
      <xdr:spPr>
        <a:xfrm>
          <a:off x="8426450" y="272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147</xdr:row>
      <xdr:rowOff>0</xdr:rowOff>
    </xdr:from>
    <xdr:ext cx="65" cy="172227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77C8181A-1FBA-41F5-9F23-48649F89425C}"/>
            </a:ext>
          </a:extLst>
        </xdr:cNvPr>
        <xdr:cNvSpPr txBox="1"/>
      </xdr:nvSpPr>
      <xdr:spPr>
        <a:xfrm>
          <a:off x="8426450" y="272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147</xdr:row>
      <xdr:rowOff>0</xdr:rowOff>
    </xdr:from>
    <xdr:ext cx="65" cy="172227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1DA2CAFF-1EAC-4011-B2EA-7B31E6B68A1D}"/>
            </a:ext>
          </a:extLst>
        </xdr:cNvPr>
        <xdr:cNvSpPr txBox="1"/>
      </xdr:nvSpPr>
      <xdr:spPr>
        <a:xfrm>
          <a:off x="8426450" y="272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147</xdr:row>
      <xdr:rowOff>0</xdr:rowOff>
    </xdr:from>
    <xdr:ext cx="65" cy="172227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BE181F46-B354-41B5-8F14-052E51529E38}"/>
            </a:ext>
          </a:extLst>
        </xdr:cNvPr>
        <xdr:cNvSpPr txBox="1"/>
      </xdr:nvSpPr>
      <xdr:spPr>
        <a:xfrm>
          <a:off x="8426450" y="272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111</xdr:row>
      <xdr:rowOff>0</xdr:rowOff>
    </xdr:from>
    <xdr:ext cx="65" cy="172227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EB648904-8E6D-49DF-904E-C1F50563CDB6}"/>
            </a:ext>
          </a:extLst>
        </xdr:cNvPr>
        <xdr:cNvSpPr txBox="1"/>
      </xdr:nvSpPr>
      <xdr:spPr>
        <a:xfrm>
          <a:off x="84264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111</xdr:row>
      <xdr:rowOff>0</xdr:rowOff>
    </xdr:from>
    <xdr:ext cx="65" cy="172227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52A94928-D740-4B64-9499-E812F1EF1678}"/>
            </a:ext>
          </a:extLst>
        </xdr:cNvPr>
        <xdr:cNvSpPr txBox="1"/>
      </xdr:nvSpPr>
      <xdr:spPr>
        <a:xfrm>
          <a:off x="84264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111</xdr:row>
      <xdr:rowOff>0</xdr:rowOff>
    </xdr:from>
    <xdr:ext cx="65" cy="172227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357A29D9-AF1B-4F10-9C4F-6F50657B8839}"/>
            </a:ext>
          </a:extLst>
        </xdr:cNvPr>
        <xdr:cNvSpPr txBox="1"/>
      </xdr:nvSpPr>
      <xdr:spPr>
        <a:xfrm>
          <a:off x="84264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111</xdr:row>
      <xdr:rowOff>0</xdr:rowOff>
    </xdr:from>
    <xdr:ext cx="65" cy="172227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B577B8AB-2D84-4F20-A808-C503F41BA106}"/>
            </a:ext>
          </a:extLst>
        </xdr:cNvPr>
        <xdr:cNvSpPr txBox="1"/>
      </xdr:nvSpPr>
      <xdr:spPr>
        <a:xfrm>
          <a:off x="84264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5BC4CDA1-F818-46DF-8348-2AD1A69FB13E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938E1C5A-4BCF-4685-9891-B49F3476996A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9E6C9B45-9666-407E-B464-1D970DE3D533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F74C2D19-535A-417C-B442-375ADBFB48C6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113</xdr:row>
      <xdr:rowOff>0</xdr:rowOff>
    </xdr:from>
    <xdr:ext cx="65" cy="172227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43DB82B-0B64-431F-B192-7B21EB0C7ED6}"/>
            </a:ext>
          </a:extLst>
        </xdr:cNvPr>
        <xdr:cNvSpPr txBox="1"/>
      </xdr:nvSpPr>
      <xdr:spPr>
        <a:xfrm>
          <a:off x="84264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113</xdr:row>
      <xdr:rowOff>0</xdr:rowOff>
    </xdr:from>
    <xdr:ext cx="65" cy="172227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EF123AB3-8216-4484-908E-D1E2BFDA4FA2}"/>
            </a:ext>
          </a:extLst>
        </xdr:cNvPr>
        <xdr:cNvSpPr txBox="1"/>
      </xdr:nvSpPr>
      <xdr:spPr>
        <a:xfrm>
          <a:off x="84264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113</xdr:row>
      <xdr:rowOff>0</xdr:rowOff>
    </xdr:from>
    <xdr:ext cx="65" cy="172227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CE5FD08C-5CCD-422C-ABBC-6398B0DE9BBB}"/>
            </a:ext>
          </a:extLst>
        </xdr:cNvPr>
        <xdr:cNvSpPr txBox="1"/>
      </xdr:nvSpPr>
      <xdr:spPr>
        <a:xfrm>
          <a:off x="84264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113</xdr:row>
      <xdr:rowOff>0</xdr:rowOff>
    </xdr:from>
    <xdr:ext cx="65" cy="172227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4E778A74-5CBF-4E86-B37E-1FD7F902ECD5}"/>
            </a:ext>
          </a:extLst>
        </xdr:cNvPr>
        <xdr:cNvSpPr txBox="1"/>
      </xdr:nvSpPr>
      <xdr:spPr>
        <a:xfrm>
          <a:off x="84264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114</xdr:row>
      <xdr:rowOff>0</xdr:rowOff>
    </xdr:from>
    <xdr:ext cx="65" cy="172227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B28D6ED9-D8EE-4713-9A5D-EC10DE0E4BBF}"/>
            </a:ext>
          </a:extLst>
        </xdr:cNvPr>
        <xdr:cNvSpPr txBox="1"/>
      </xdr:nvSpPr>
      <xdr:spPr>
        <a:xfrm>
          <a:off x="842645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114</xdr:row>
      <xdr:rowOff>0</xdr:rowOff>
    </xdr:from>
    <xdr:ext cx="65" cy="172227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E73B8E20-5530-4180-8943-FE9B8F5AE828}"/>
            </a:ext>
          </a:extLst>
        </xdr:cNvPr>
        <xdr:cNvSpPr txBox="1"/>
      </xdr:nvSpPr>
      <xdr:spPr>
        <a:xfrm>
          <a:off x="842645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114</xdr:row>
      <xdr:rowOff>0</xdr:rowOff>
    </xdr:from>
    <xdr:ext cx="65" cy="172227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2991A39-758B-4646-89D9-B06FA91D49A8}"/>
            </a:ext>
          </a:extLst>
        </xdr:cNvPr>
        <xdr:cNvSpPr txBox="1"/>
      </xdr:nvSpPr>
      <xdr:spPr>
        <a:xfrm>
          <a:off x="842645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114</xdr:row>
      <xdr:rowOff>0</xdr:rowOff>
    </xdr:from>
    <xdr:ext cx="65" cy="172227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2FF2A02B-3CC1-46BA-AA85-4E68B6FCCC64}"/>
            </a:ext>
          </a:extLst>
        </xdr:cNvPr>
        <xdr:cNvSpPr txBox="1"/>
      </xdr:nvSpPr>
      <xdr:spPr>
        <a:xfrm>
          <a:off x="842645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115</xdr:row>
      <xdr:rowOff>0</xdr:rowOff>
    </xdr:from>
    <xdr:ext cx="65" cy="172227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7F15186A-835C-4C7F-B2F1-362B89CF98CE}"/>
            </a:ext>
          </a:extLst>
        </xdr:cNvPr>
        <xdr:cNvSpPr txBox="1"/>
      </xdr:nvSpPr>
      <xdr:spPr>
        <a:xfrm>
          <a:off x="842645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115</xdr:row>
      <xdr:rowOff>0</xdr:rowOff>
    </xdr:from>
    <xdr:ext cx="65" cy="172227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9EF10AD2-C9E3-4635-8B08-AC8958E3C902}"/>
            </a:ext>
          </a:extLst>
        </xdr:cNvPr>
        <xdr:cNvSpPr txBox="1"/>
      </xdr:nvSpPr>
      <xdr:spPr>
        <a:xfrm>
          <a:off x="842645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115</xdr:row>
      <xdr:rowOff>0</xdr:rowOff>
    </xdr:from>
    <xdr:ext cx="65" cy="172227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19CEE387-1B2B-4AC0-A485-BA174E7B5BB7}"/>
            </a:ext>
          </a:extLst>
        </xdr:cNvPr>
        <xdr:cNvSpPr txBox="1"/>
      </xdr:nvSpPr>
      <xdr:spPr>
        <a:xfrm>
          <a:off x="842645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115</xdr:row>
      <xdr:rowOff>0</xdr:rowOff>
    </xdr:from>
    <xdr:ext cx="65" cy="172227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EB4ED114-0AE8-48CD-BFB4-E73A6649CF67}"/>
            </a:ext>
          </a:extLst>
        </xdr:cNvPr>
        <xdr:cNvSpPr txBox="1"/>
      </xdr:nvSpPr>
      <xdr:spPr>
        <a:xfrm>
          <a:off x="842645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116</xdr:row>
      <xdr:rowOff>0</xdr:rowOff>
    </xdr:from>
    <xdr:ext cx="65" cy="172227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4F3251D8-3D6C-48E1-9269-ADD407715D3A}"/>
            </a:ext>
          </a:extLst>
        </xdr:cNvPr>
        <xdr:cNvSpPr txBox="1"/>
      </xdr:nvSpPr>
      <xdr:spPr>
        <a:xfrm>
          <a:off x="842645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116</xdr:row>
      <xdr:rowOff>0</xdr:rowOff>
    </xdr:from>
    <xdr:ext cx="65" cy="172227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DB0D3F69-0CDA-445F-882B-8BF23726AE15}"/>
            </a:ext>
          </a:extLst>
        </xdr:cNvPr>
        <xdr:cNvSpPr txBox="1"/>
      </xdr:nvSpPr>
      <xdr:spPr>
        <a:xfrm>
          <a:off x="842645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116</xdr:row>
      <xdr:rowOff>0</xdr:rowOff>
    </xdr:from>
    <xdr:ext cx="65" cy="172227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6098F95F-906A-43EE-9FD1-41F0AB34886E}"/>
            </a:ext>
          </a:extLst>
        </xdr:cNvPr>
        <xdr:cNvSpPr txBox="1"/>
      </xdr:nvSpPr>
      <xdr:spPr>
        <a:xfrm>
          <a:off x="842645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116</xdr:row>
      <xdr:rowOff>0</xdr:rowOff>
    </xdr:from>
    <xdr:ext cx="65" cy="172227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195A569A-8D38-4584-94BD-653E8AF8DF3D}"/>
            </a:ext>
          </a:extLst>
        </xdr:cNvPr>
        <xdr:cNvSpPr txBox="1"/>
      </xdr:nvSpPr>
      <xdr:spPr>
        <a:xfrm>
          <a:off x="842645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65" cy="172227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9388EB88-76AB-4625-9120-9E438D1CACAF}"/>
            </a:ext>
          </a:extLst>
        </xdr:cNvPr>
        <xdr:cNvSpPr txBox="1"/>
      </xdr:nvSpPr>
      <xdr:spPr>
        <a:xfrm>
          <a:off x="842645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65" cy="172227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B99D82AB-341C-4442-A243-41FBB5989FD3}"/>
            </a:ext>
          </a:extLst>
        </xdr:cNvPr>
        <xdr:cNvSpPr txBox="1"/>
      </xdr:nvSpPr>
      <xdr:spPr>
        <a:xfrm>
          <a:off x="842645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65" cy="172227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EAC343CD-52BA-40C2-8029-072F31A19A06}"/>
            </a:ext>
          </a:extLst>
        </xdr:cNvPr>
        <xdr:cNvSpPr txBox="1"/>
      </xdr:nvSpPr>
      <xdr:spPr>
        <a:xfrm>
          <a:off x="842645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65" cy="172227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8175D4AD-F567-4A23-9572-DD22D0E6DD05}"/>
            </a:ext>
          </a:extLst>
        </xdr:cNvPr>
        <xdr:cNvSpPr txBox="1"/>
      </xdr:nvSpPr>
      <xdr:spPr>
        <a:xfrm>
          <a:off x="842645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3DC1BC6E-010B-4BF3-B172-19353FA915E2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CC59738C-2FE9-4342-BEAC-B8A8BEAF29D8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6841040A-864C-4D2C-A11E-315BCC3064AC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639D4F3B-3498-41B0-8DC8-9E7348D0504A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EF7A9CF7-9E63-430A-8E75-72C1A4CEAC86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8E5FCF71-E08F-4013-9756-1FA4A6643774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65" cy="172227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AEA482F1-F171-4B9B-99F3-522B468EA4E9}"/>
            </a:ext>
          </a:extLst>
        </xdr:cNvPr>
        <xdr:cNvSpPr txBox="1"/>
      </xdr:nvSpPr>
      <xdr:spPr>
        <a:xfrm>
          <a:off x="842645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65" cy="172227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1B3DC86B-E0B1-43B8-8DB1-0AE35861C5A4}"/>
            </a:ext>
          </a:extLst>
        </xdr:cNvPr>
        <xdr:cNvSpPr txBox="1"/>
      </xdr:nvSpPr>
      <xdr:spPr>
        <a:xfrm>
          <a:off x="842645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65" cy="172227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4DDAF3E4-4B5B-4E3D-BBE0-EDC24CCA42A6}"/>
            </a:ext>
          </a:extLst>
        </xdr:cNvPr>
        <xdr:cNvSpPr txBox="1"/>
      </xdr:nvSpPr>
      <xdr:spPr>
        <a:xfrm>
          <a:off x="842645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</xdr:row>
      <xdr:rowOff>0</xdr:rowOff>
    </xdr:from>
    <xdr:ext cx="65" cy="172227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1C4BDE5D-C464-4EB7-8392-355A164A3ED8}"/>
            </a:ext>
          </a:extLst>
        </xdr:cNvPr>
        <xdr:cNvSpPr txBox="1"/>
      </xdr:nvSpPr>
      <xdr:spPr>
        <a:xfrm>
          <a:off x="842645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65" cy="172227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B6EE5154-9AC7-4EC5-862A-AAD6F4F5E46C}"/>
            </a:ext>
          </a:extLst>
        </xdr:cNvPr>
        <xdr:cNvSpPr txBox="1"/>
      </xdr:nvSpPr>
      <xdr:spPr>
        <a:xfrm>
          <a:off x="842645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65" cy="172227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5330629A-BE3D-46F0-AD48-94388AD78968}"/>
            </a:ext>
          </a:extLst>
        </xdr:cNvPr>
        <xdr:cNvSpPr txBox="1"/>
      </xdr:nvSpPr>
      <xdr:spPr>
        <a:xfrm>
          <a:off x="842645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65" cy="172227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4419D5BC-73E3-415F-B63F-D467074DC206}"/>
            </a:ext>
          </a:extLst>
        </xdr:cNvPr>
        <xdr:cNvSpPr txBox="1"/>
      </xdr:nvSpPr>
      <xdr:spPr>
        <a:xfrm>
          <a:off x="842645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</xdr:row>
      <xdr:rowOff>0</xdr:rowOff>
    </xdr:from>
    <xdr:ext cx="65" cy="172227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E3C508C-B8EE-4D99-BD95-D2E256C36775}"/>
            </a:ext>
          </a:extLst>
        </xdr:cNvPr>
        <xdr:cNvSpPr txBox="1"/>
      </xdr:nvSpPr>
      <xdr:spPr>
        <a:xfrm>
          <a:off x="842645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65" cy="172227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9F533B7D-322C-443C-9B3B-38BAB4BECFC4}"/>
            </a:ext>
          </a:extLst>
        </xdr:cNvPr>
        <xdr:cNvSpPr txBox="1"/>
      </xdr:nvSpPr>
      <xdr:spPr>
        <a:xfrm>
          <a:off x="842645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65" cy="172227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59BC7455-1B42-4AA1-B3A4-17C9A2EEBBA0}"/>
            </a:ext>
          </a:extLst>
        </xdr:cNvPr>
        <xdr:cNvSpPr txBox="1"/>
      </xdr:nvSpPr>
      <xdr:spPr>
        <a:xfrm>
          <a:off x="842645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65" cy="172227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553585E0-2767-477C-B7D2-35507024AD0A}"/>
            </a:ext>
          </a:extLst>
        </xdr:cNvPr>
        <xdr:cNvSpPr txBox="1"/>
      </xdr:nvSpPr>
      <xdr:spPr>
        <a:xfrm>
          <a:off x="842645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</xdr:row>
      <xdr:rowOff>0</xdr:rowOff>
    </xdr:from>
    <xdr:ext cx="65" cy="172227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EAA3C897-970B-465C-BB3E-679493EE78D1}"/>
            </a:ext>
          </a:extLst>
        </xdr:cNvPr>
        <xdr:cNvSpPr txBox="1"/>
      </xdr:nvSpPr>
      <xdr:spPr>
        <a:xfrm>
          <a:off x="842645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92AD0254-F10D-4A3C-B5B0-A71F4DB10AD4}"/>
            </a:ext>
          </a:extLst>
        </xdr:cNvPr>
        <xdr:cNvSpPr txBox="1"/>
      </xdr:nvSpPr>
      <xdr:spPr>
        <a:xfrm>
          <a:off x="842645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47363C4C-13CD-4A44-BC82-D0BC9386C97F}"/>
            </a:ext>
          </a:extLst>
        </xdr:cNvPr>
        <xdr:cNvSpPr txBox="1"/>
      </xdr:nvSpPr>
      <xdr:spPr>
        <a:xfrm>
          <a:off x="842645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A0088908-F82A-471D-8F4F-05DD36A3D4A5}"/>
            </a:ext>
          </a:extLst>
        </xdr:cNvPr>
        <xdr:cNvSpPr txBox="1"/>
      </xdr:nvSpPr>
      <xdr:spPr>
        <a:xfrm>
          <a:off x="842645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</xdr:row>
      <xdr:rowOff>0</xdr:rowOff>
    </xdr:from>
    <xdr:ext cx="65" cy="172227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3E6D6A72-FCF2-475C-8E64-3404AAFB01CA}"/>
            </a:ext>
          </a:extLst>
        </xdr:cNvPr>
        <xdr:cNvSpPr txBox="1"/>
      </xdr:nvSpPr>
      <xdr:spPr>
        <a:xfrm>
          <a:off x="842645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AF9B3892-607D-460F-A09B-13AE459EDC9F}"/>
            </a:ext>
          </a:extLst>
        </xdr:cNvPr>
        <xdr:cNvSpPr txBox="1"/>
      </xdr:nvSpPr>
      <xdr:spPr>
        <a:xfrm>
          <a:off x="842645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C108142A-156F-4127-9613-41698245448E}"/>
            </a:ext>
          </a:extLst>
        </xdr:cNvPr>
        <xdr:cNvSpPr txBox="1"/>
      </xdr:nvSpPr>
      <xdr:spPr>
        <a:xfrm>
          <a:off x="842645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2262DA7F-ACE3-4E87-83C2-51309D86136F}"/>
            </a:ext>
          </a:extLst>
        </xdr:cNvPr>
        <xdr:cNvSpPr txBox="1"/>
      </xdr:nvSpPr>
      <xdr:spPr>
        <a:xfrm>
          <a:off x="842645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</xdr:row>
      <xdr:rowOff>0</xdr:rowOff>
    </xdr:from>
    <xdr:ext cx="65" cy="172227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5248A39A-F449-40C0-A63B-798BA9580928}"/>
            </a:ext>
          </a:extLst>
        </xdr:cNvPr>
        <xdr:cNvSpPr txBox="1"/>
      </xdr:nvSpPr>
      <xdr:spPr>
        <a:xfrm>
          <a:off x="842645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7897997D-DC74-4B28-B2AD-99AEA2A3DBB8}"/>
            </a:ext>
          </a:extLst>
        </xdr:cNvPr>
        <xdr:cNvSpPr txBox="1"/>
      </xdr:nvSpPr>
      <xdr:spPr>
        <a:xfrm>
          <a:off x="84264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AFFA0E8C-D94A-4A95-A59E-7D41C2BCBF1D}"/>
            </a:ext>
          </a:extLst>
        </xdr:cNvPr>
        <xdr:cNvSpPr txBox="1"/>
      </xdr:nvSpPr>
      <xdr:spPr>
        <a:xfrm>
          <a:off x="84264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A02B2D74-D9A7-4833-AC33-4B0317239037}"/>
            </a:ext>
          </a:extLst>
        </xdr:cNvPr>
        <xdr:cNvSpPr txBox="1"/>
      </xdr:nvSpPr>
      <xdr:spPr>
        <a:xfrm>
          <a:off x="84264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</xdr:row>
      <xdr:rowOff>0</xdr:rowOff>
    </xdr:from>
    <xdr:ext cx="65" cy="172227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F295EBAB-529F-4464-9778-81F4A3C04A9F}"/>
            </a:ext>
          </a:extLst>
        </xdr:cNvPr>
        <xdr:cNvSpPr txBox="1"/>
      </xdr:nvSpPr>
      <xdr:spPr>
        <a:xfrm>
          <a:off x="842645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5BB253C0-2548-4839-B9EA-47821989A4D8}"/>
            </a:ext>
          </a:extLst>
        </xdr:cNvPr>
        <xdr:cNvSpPr txBox="1"/>
      </xdr:nvSpPr>
      <xdr:spPr>
        <a:xfrm>
          <a:off x="842645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18F46BB9-07A5-48CA-8F97-FB279855F012}"/>
            </a:ext>
          </a:extLst>
        </xdr:cNvPr>
        <xdr:cNvSpPr txBox="1"/>
      </xdr:nvSpPr>
      <xdr:spPr>
        <a:xfrm>
          <a:off x="842645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C00AB825-1D5D-4749-A8DB-D31AB0371B00}"/>
            </a:ext>
          </a:extLst>
        </xdr:cNvPr>
        <xdr:cNvSpPr txBox="1"/>
      </xdr:nvSpPr>
      <xdr:spPr>
        <a:xfrm>
          <a:off x="842645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</xdr:row>
      <xdr:rowOff>0</xdr:rowOff>
    </xdr:from>
    <xdr:ext cx="65" cy="172227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AE649D11-2599-424F-A95E-3C3B29F5BF9D}"/>
            </a:ext>
          </a:extLst>
        </xdr:cNvPr>
        <xdr:cNvSpPr txBox="1"/>
      </xdr:nvSpPr>
      <xdr:spPr>
        <a:xfrm>
          <a:off x="842645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65" cy="172227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EF103CC7-5ED5-46D8-B4A8-F59EE6ECD90E}"/>
            </a:ext>
          </a:extLst>
        </xdr:cNvPr>
        <xdr:cNvSpPr txBox="1"/>
      </xdr:nvSpPr>
      <xdr:spPr>
        <a:xfrm>
          <a:off x="8426450" y="198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65" cy="172227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B30CD47B-A545-458B-BCF3-2C08C14C2BE5}"/>
            </a:ext>
          </a:extLst>
        </xdr:cNvPr>
        <xdr:cNvSpPr txBox="1"/>
      </xdr:nvSpPr>
      <xdr:spPr>
        <a:xfrm>
          <a:off x="8426450" y="198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65" cy="172227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90537AE5-5858-4477-BAF3-5BEB2C75E23B}"/>
            </a:ext>
          </a:extLst>
        </xdr:cNvPr>
        <xdr:cNvSpPr txBox="1"/>
      </xdr:nvSpPr>
      <xdr:spPr>
        <a:xfrm>
          <a:off x="8426450" y="198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</xdr:row>
      <xdr:rowOff>0</xdr:rowOff>
    </xdr:from>
    <xdr:ext cx="65" cy="172227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D15C6E07-DB98-44BB-99EE-849A82B9BEBC}"/>
            </a:ext>
          </a:extLst>
        </xdr:cNvPr>
        <xdr:cNvSpPr txBox="1"/>
      </xdr:nvSpPr>
      <xdr:spPr>
        <a:xfrm>
          <a:off x="8426450" y="198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65" cy="172227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995F9669-6767-41C0-8A07-DEA8FBA688C7}"/>
            </a:ext>
          </a:extLst>
        </xdr:cNvPr>
        <xdr:cNvSpPr txBox="1"/>
      </xdr:nvSpPr>
      <xdr:spPr>
        <a:xfrm>
          <a:off x="842645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65" cy="172227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EE4F2139-14C4-4F4D-BFFD-5DD43A2BE103}"/>
            </a:ext>
          </a:extLst>
        </xdr:cNvPr>
        <xdr:cNvSpPr txBox="1"/>
      </xdr:nvSpPr>
      <xdr:spPr>
        <a:xfrm>
          <a:off x="842645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65" cy="172227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ABF22A99-9AED-490F-A6BA-AD1872334D9D}"/>
            </a:ext>
          </a:extLst>
        </xdr:cNvPr>
        <xdr:cNvSpPr txBox="1"/>
      </xdr:nvSpPr>
      <xdr:spPr>
        <a:xfrm>
          <a:off x="842645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</xdr:row>
      <xdr:rowOff>0</xdr:rowOff>
    </xdr:from>
    <xdr:ext cx="65" cy="172227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FC4CFEF1-D19D-48BB-AC58-44A1F28185E0}"/>
            </a:ext>
          </a:extLst>
        </xdr:cNvPr>
        <xdr:cNvSpPr txBox="1"/>
      </xdr:nvSpPr>
      <xdr:spPr>
        <a:xfrm>
          <a:off x="842645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FD03394B-5273-45BD-B7FB-376E34981D75}"/>
            </a:ext>
          </a:extLst>
        </xdr:cNvPr>
        <xdr:cNvSpPr txBox="1"/>
      </xdr:nvSpPr>
      <xdr:spPr>
        <a:xfrm>
          <a:off x="842645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7A4E5248-14C7-4A00-8A3F-3A33EF0B9E9C}"/>
            </a:ext>
          </a:extLst>
        </xdr:cNvPr>
        <xdr:cNvSpPr txBox="1"/>
      </xdr:nvSpPr>
      <xdr:spPr>
        <a:xfrm>
          <a:off x="842645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A788A19F-085E-49EF-9B34-797B1C89003B}"/>
            </a:ext>
          </a:extLst>
        </xdr:cNvPr>
        <xdr:cNvSpPr txBox="1"/>
      </xdr:nvSpPr>
      <xdr:spPr>
        <a:xfrm>
          <a:off x="842645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</xdr:row>
      <xdr:rowOff>0</xdr:rowOff>
    </xdr:from>
    <xdr:ext cx="65" cy="172227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986C0B1C-B949-4672-9003-C86DAF94ACE7}"/>
            </a:ext>
          </a:extLst>
        </xdr:cNvPr>
        <xdr:cNvSpPr txBox="1"/>
      </xdr:nvSpPr>
      <xdr:spPr>
        <a:xfrm>
          <a:off x="842645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1CF61FC9-B3D4-488B-A3E9-9F42FF28CA3E}"/>
            </a:ext>
          </a:extLst>
        </xdr:cNvPr>
        <xdr:cNvSpPr txBox="1"/>
      </xdr:nvSpPr>
      <xdr:spPr>
        <a:xfrm>
          <a:off x="842645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E12BDEEB-38B2-478E-A659-4BC9668643C4}"/>
            </a:ext>
          </a:extLst>
        </xdr:cNvPr>
        <xdr:cNvSpPr txBox="1"/>
      </xdr:nvSpPr>
      <xdr:spPr>
        <a:xfrm>
          <a:off x="842645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258887CD-D10C-4D99-B368-3329BEC699AA}"/>
            </a:ext>
          </a:extLst>
        </xdr:cNvPr>
        <xdr:cNvSpPr txBox="1"/>
      </xdr:nvSpPr>
      <xdr:spPr>
        <a:xfrm>
          <a:off x="842645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</xdr:row>
      <xdr:rowOff>0</xdr:rowOff>
    </xdr:from>
    <xdr:ext cx="65" cy="172227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6A56E0A5-C0BC-4E5C-9CE3-5A4A631B11B5}"/>
            </a:ext>
          </a:extLst>
        </xdr:cNvPr>
        <xdr:cNvSpPr txBox="1"/>
      </xdr:nvSpPr>
      <xdr:spPr>
        <a:xfrm>
          <a:off x="842645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65" cy="172227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21AC7BC7-5D53-4521-BD38-D3F479D92C2C}"/>
            </a:ext>
          </a:extLst>
        </xdr:cNvPr>
        <xdr:cNvSpPr txBox="1"/>
      </xdr:nvSpPr>
      <xdr:spPr>
        <a:xfrm>
          <a:off x="842645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65" cy="172227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D5E1F416-4EAA-41C2-9C23-18A2DEF462D2}"/>
            </a:ext>
          </a:extLst>
        </xdr:cNvPr>
        <xdr:cNvSpPr txBox="1"/>
      </xdr:nvSpPr>
      <xdr:spPr>
        <a:xfrm>
          <a:off x="842645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65" cy="172227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FD717B27-9291-4ED0-B781-237BCDEFF080}"/>
            </a:ext>
          </a:extLst>
        </xdr:cNvPr>
        <xdr:cNvSpPr txBox="1"/>
      </xdr:nvSpPr>
      <xdr:spPr>
        <a:xfrm>
          <a:off x="842645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</xdr:row>
      <xdr:rowOff>0</xdr:rowOff>
    </xdr:from>
    <xdr:ext cx="65" cy="172227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6481A5CB-D017-4C54-8622-BC2168942CF8}"/>
            </a:ext>
          </a:extLst>
        </xdr:cNvPr>
        <xdr:cNvSpPr txBox="1"/>
      </xdr:nvSpPr>
      <xdr:spPr>
        <a:xfrm>
          <a:off x="842645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C6C96414-8D9B-43DE-A354-2C2CC93CB331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5DCB4941-9707-4B58-98E9-F9F2297E30D5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FC70C033-4CE9-4166-9AE5-E2B3E5479735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</xdr:row>
      <xdr:rowOff>0</xdr:rowOff>
    </xdr:from>
    <xdr:ext cx="65" cy="172227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8690D81E-677C-48C6-B9ED-52FBB6463E44}"/>
            </a:ext>
          </a:extLst>
        </xdr:cNvPr>
        <xdr:cNvSpPr txBox="1"/>
      </xdr:nvSpPr>
      <xdr:spPr>
        <a:xfrm>
          <a:off x="842645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65" cy="172227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50E0C1D2-AEBF-4506-B5F2-D06BF8438969}"/>
            </a:ext>
          </a:extLst>
        </xdr:cNvPr>
        <xdr:cNvSpPr txBox="1"/>
      </xdr:nvSpPr>
      <xdr:spPr>
        <a:xfrm>
          <a:off x="8426450" y="309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65" cy="172227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B32EA201-DA09-407B-94AA-7953F9ADFEB6}"/>
            </a:ext>
          </a:extLst>
        </xdr:cNvPr>
        <xdr:cNvSpPr txBox="1"/>
      </xdr:nvSpPr>
      <xdr:spPr>
        <a:xfrm>
          <a:off x="8426450" y="309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65" cy="172227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558D5F27-0877-4F3E-B6C2-5B5EDF2845C8}"/>
            </a:ext>
          </a:extLst>
        </xdr:cNvPr>
        <xdr:cNvSpPr txBox="1"/>
      </xdr:nvSpPr>
      <xdr:spPr>
        <a:xfrm>
          <a:off x="8426450" y="309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16</xdr:row>
      <xdr:rowOff>0</xdr:rowOff>
    </xdr:from>
    <xdr:ext cx="65" cy="172227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A4D512C-60AC-4A8A-B80B-D993CB3958C3}"/>
            </a:ext>
          </a:extLst>
        </xdr:cNvPr>
        <xdr:cNvSpPr txBox="1"/>
      </xdr:nvSpPr>
      <xdr:spPr>
        <a:xfrm>
          <a:off x="8426450" y="309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65" cy="172227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A9522C7-0594-4F37-AE95-5689981E1E12}"/>
            </a:ext>
          </a:extLst>
        </xdr:cNvPr>
        <xdr:cNvSpPr txBox="1"/>
      </xdr:nvSpPr>
      <xdr:spPr>
        <a:xfrm>
          <a:off x="842645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65" cy="172227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4ABE6E10-70AA-42CC-9DE9-9A63EF657995}"/>
            </a:ext>
          </a:extLst>
        </xdr:cNvPr>
        <xdr:cNvSpPr txBox="1"/>
      </xdr:nvSpPr>
      <xdr:spPr>
        <a:xfrm>
          <a:off x="842645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65" cy="172227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5B3020E-5775-4930-97CE-77B9E43D3417}"/>
            </a:ext>
          </a:extLst>
        </xdr:cNvPr>
        <xdr:cNvSpPr txBox="1"/>
      </xdr:nvSpPr>
      <xdr:spPr>
        <a:xfrm>
          <a:off x="842645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17</xdr:row>
      <xdr:rowOff>0</xdr:rowOff>
    </xdr:from>
    <xdr:ext cx="65" cy="172227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79582C39-5C23-449F-A043-7415F42BFDE1}"/>
            </a:ext>
          </a:extLst>
        </xdr:cNvPr>
        <xdr:cNvSpPr txBox="1"/>
      </xdr:nvSpPr>
      <xdr:spPr>
        <a:xfrm>
          <a:off x="842645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65" cy="172227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C9940-3C98-4BB3-A908-E5A4401271FE}"/>
            </a:ext>
          </a:extLst>
        </xdr:cNvPr>
        <xdr:cNvSpPr txBox="1"/>
      </xdr:nvSpPr>
      <xdr:spPr>
        <a:xfrm>
          <a:off x="8426450" y="346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65" cy="172227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25F5A758-E31C-4D15-830C-6CC3239CD93F}"/>
            </a:ext>
          </a:extLst>
        </xdr:cNvPr>
        <xdr:cNvSpPr txBox="1"/>
      </xdr:nvSpPr>
      <xdr:spPr>
        <a:xfrm>
          <a:off x="8426450" y="346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65" cy="172227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3885E2E8-CF82-40C9-AEB7-93B63E8E4163}"/>
            </a:ext>
          </a:extLst>
        </xdr:cNvPr>
        <xdr:cNvSpPr txBox="1"/>
      </xdr:nvSpPr>
      <xdr:spPr>
        <a:xfrm>
          <a:off x="8426450" y="346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65" cy="172227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6BD1CAA5-8715-4B6F-A989-D42DDD5E3AD7}"/>
            </a:ext>
          </a:extLst>
        </xdr:cNvPr>
        <xdr:cNvSpPr txBox="1"/>
      </xdr:nvSpPr>
      <xdr:spPr>
        <a:xfrm>
          <a:off x="8426450" y="346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65" cy="172227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3F069275-F4A6-4F6B-A092-D16FFD8C39E9}"/>
            </a:ext>
          </a:extLst>
        </xdr:cNvPr>
        <xdr:cNvSpPr txBox="1"/>
      </xdr:nvSpPr>
      <xdr:spPr>
        <a:xfrm>
          <a:off x="8426450" y="364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65" cy="172227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37E7FCA4-ABF5-4189-9FDD-7AE7B4EE4696}"/>
            </a:ext>
          </a:extLst>
        </xdr:cNvPr>
        <xdr:cNvSpPr txBox="1"/>
      </xdr:nvSpPr>
      <xdr:spPr>
        <a:xfrm>
          <a:off x="8426450" y="364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65" cy="172227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10B7F1A7-646D-42C0-B8D8-C5AE74CC9BE1}"/>
            </a:ext>
          </a:extLst>
        </xdr:cNvPr>
        <xdr:cNvSpPr txBox="1"/>
      </xdr:nvSpPr>
      <xdr:spPr>
        <a:xfrm>
          <a:off x="8426450" y="364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65" cy="172227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C3B69414-F70F-40C4-840E-27EB7D1DD08A}"/>
            </a:ext>
          </a:extLst>
        </xdr:cNvPr>
        <xdr:cNvSpPr txBox="1"/>
      </xdr:nvSpPr>
      <xdr:spPr>
        <a:xfrm>
          <a:off x="8426450" y="364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65" cy="172227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2A2AF062-1EBD-4541-9A1A-25BC19801BDF}"/>
            </a:ext>
          </a:extLst>
        </xdr:cNvPr>
        <xdr:cNvSpPr txBox="1"/>
      </xdr:nvSpPr>
      <xdr:spPr>
        <a:xfrm>
          <a:off x="842645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65" cy="172227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242651F-6F13-4128-A1D4-2804F024247A}"/>
            </a:ext>
          </a:extLst>
        </xdr:cNvPr>
        <xdr:cNvSpPr txBox="1"/>
      </xdr:nvSpPr>
      <xdr:spPr>
        <a:xfrm>
          <a:off x="842645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65" cy="172227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61346CED-473C-46DD-A99C-7B6A13D75DD5}"/>
            </a:ext>
          </a:extLst>
        </xdr:cNvPr>
        <xdr:cNvSpPr txBox="1"/>
      </xdr:nvSpPr>
      <xdr:spPr>
        <a:xfrm>
          <a:off x="842645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65" cy="172227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8D6F93B4-84F7-43FC-9495-C527EE520F52}"/>
            </a:ext>
          </a:extLst>
        </xdr:cNvPr>
        <xdr:cNvSpPr txBox="1"/>
      </xdr:nvSpPr>
      <xdr:spPr>
        <a:xfrm>
          <a:off x="842645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65" cy="172227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D62FA37C-142A-41E2-B2E7-6BEA8D63C4EC}"/>
            </a:ext>
          </a:extLst>
        </xdr:cNvPr>
        <xdr:cNvSpPr txBox="1"/>
      </xdr:nvSpPr>
      <xdr:spPr>
        <a:xfrm>
          <a:off x="8426450" y="41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65" cy="172227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74CDBA18-9FFF-4162-B7B0-370CD4A88A9A}"/>
            </a:ext>
          </a:extLst>
        </xdr:cNvPr>
        <xdr:cNvSpPr txBox="1"/>
      </xdr:nvSpPr>
      <xdr:spPr>
        <a:xfrm>
          <a:off x="8426450" y="41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65" cy="172227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AC7E2350-F215-47A7-AFFE-0B85D86C1808}"/>
            </a:ext>
          </a:extLst>
        </xdr:cNvPr>
        <xdr:cNvSpPr txBox="1"/>
      </xdr:nvSpPr>
      <xdr:spPr>
        <a:xfrm>
          <a:off x="8426450" y="41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65" cy="172227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ABAD1D46-169F-47BE-A5DD-37C49CE6A196}"/>
            </a:ext>
          </a:extLst>
        </xdr:cNvPr>
        <xdr:cNvSpPr txBox="1"/>
      </xdr:nvSpPr>
      <xdr:spPr>
        <a:xfrm>
          <a:off x="8426450" y="41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65" cy="172227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2D076559-CEBB-4D53-89CA-DE1ADDC6CD2E}"/>
            </a:ext>
          </a:extLst>
        </xdr:cNvPr>
        <xdr:cNvSpPr txBox="1"/>
      </xdr:nvSpPr>
      <xdr:spPr>
        <a:xfrm>
          <a:off x="842645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65" cy="172227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64E2484B-4D46-47D7-8AB4-AE32412C4753}"/>
            </a:ext>
          </a:extLst>
        </xdr:cNvPr>
        <xdr:cNvSpPr txBox="1"/>
      </xdr:nvSpPr>
      <xdr:spPr>
        <a:xfrm>
          <a:off x="842645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65" cy="172227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C395937D-FB43-4E18-ADFA-A0C4F64FDEFD}"/>
            </a:ext>
          </a:extLst>
        </xdr:cNvPr>
        <xdr:cNvSpPr txBox="1"/>
      </xdr:nvSpPr>
      <xdr:spPr>
        <a:xfrm>
          <a:off x="842645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65" cy="172227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7737F38A-969F-4517-955C-95B8C3F8CF56}"/>
            </a:ext>
          </a:extLst>
        </xdr:cNvPr>
        <xdr:cNvSpPr txBox="1"/>
      </xdr:nvSpPr>
      <xdr:spPr>
        <a:xfrm>
          <a:off x="842645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4B1431F0-3471-40E3-A5A2-A2A55A33D8A0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C30A3BD3-E3C2-4E8B-A26C-2178770CD98F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82DD313-DEFB-4822-841F-9C8D82FA4BE8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CE9D5EB0-AB78-4D59-9186-9507E66CC3C0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65" cy="172227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73DB5E55-889D-42F9-B856-989FE516C438}"/>
            </a:ext>
          </a:extLst>
        </xdr:cNvPr>
        <xdr:cNvSpPr txBox="1"/>
      </xdr:nvSpPr>
      <xdr:spPr>
        <a:xfrm>
          <a:off x="842645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65" cy="172227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FE8DF5EB-73C9-4917-8A32-817CB4E1B230}"/>
            </a:ext>
          </a:extLst>
        </xdr:cNvPr>
        <xdr:cNvSpPr txBox="1"/>
      </xdr:nvSpPr>
      <xdr:spPr>
        <a:xfrm>
          <a:off x="842645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65" cy="172227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63068AE7-CB5B-4CB1-B716-B1683770455B}"/>
            </a:ext>
          </a:extLst>
        </xdr:cNvPr>
        <xdr:cNvSpPr txBox="1"/>
      </xdr:nvSpPr>
      <xdr:spPr>
        <a:xfrm>
          <a:off x="842645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24</xdr:row>
      <xdr:rowOff>0</xdr:rowOff>
    </xdr:from>
    <xdr:ext cx="65" cy="172227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B2B24286-EB54-4BE0-B283-36BA398C7417}"/>
            </a:ext>
          </a:extLst>
        </xdr:cNvPr>
        <xdr:cNvSpPr txBox="1"/>
      </xdr:nvSpPr>
      <xdr:spPr>
        <a:xfrm>
          <a:off x="842645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65" cy="172227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5304C5C9-65AB-4356-BEF3-6536BC37520C}"/>
            </a:ext>
          </a:extLst>
        </xdr:cNvPr>
        <xdr:cNvSpPr txBox="1"/>
      </xdr:nvSpPr>
      <xdr:spPr>
        <a:xfrm>
          <a:off x="842645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65" cy="172227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6B619A3-3FAF-41E1-950D-E873C214E76A}"/>
            </a:ext>
          </a:extLst>
        </xdr:cNvPr>
        <xdr:cNvSpPr txBox="1"/>
      </xdr:nvSpPr>
      <xdr:spPr>
        <a:xfrm>
          <a:off x="842645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65" cy="172227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7C997A97-7DF4-478C-A199-A6F3F4767209}"/>
            </a:ext>
          </a:extLst>
        </xdr:cNvPr>
        <xdr:cNvSpPr txBox="1"/>
      </xdr:nvSpPr>
      <xdr:spPr>
        <a:xfrm>
          <a:off x="842645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25</xdr:row>
      <xdr:rowOff>0</xdr:rowOff>
    </xdr:from>
    <xdr:ext cx="65" cy="172227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6EC907CE-CB44-4A9C-A1C3-7990657F5EC0}"/>
            </a:ext>
          </a:extLst>
        </xdr:cNvPr>
        <xdr:cNvSpPr txBox="1"/>
      </xdr:nvSpPr>
      <xdr:spPr>
        <a:xfrm>
          <a:off x="842645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65" cy="172227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D2D9586F-27DA-4233-8CAB-3648F10FA639}"/>
            </a:ext>
          </a:extLst>
        </xdr:cNvPr>
        <xdr:cNvSpPr txBox="1"/>
      </xdr:nvSpPr>
      <xdr:spPr>
        <a:xfrm>
          <a:off x="842645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65" cy="172227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103A13CA-1CAD-4B03-885E-3D84CB340BC3}"/>
            </a:ext>
          </a:extLst>
        </xdr:cNvPr>
        <xdr:cNvSpPr txBox="1"/>
      </xdr:nvSpPr>
      <xdr:spPr>
        <a:xfrm>
          <a:off x="842645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65" cy="172227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9C3BB766-2C99-4C5F-974D-34A59052570A}"/>
            </a:ext>
          </a:extLst>
        </xdr:cNvPr>
        <xdr:cNvSpPr txBox="1"/>
      </xdr:nvSpPr>
      <xdr:spPr>
        <a:xfrm>
          <a:off x="842645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65" cy="172227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3F1E145E-AD16-4940-8613-1031CD7C1046}"/>
            </a:ext>
          </a:extLst>
        </xdr:cNvPr>
        <xdr:cNvSpPr txBox="1"/>
      </xdr:nvSpPr>
      <xdr:spPr>
        <a:xfrm>
          <a:off x="842645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65" cy="172227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4B20F5FC-1B05-4A01-B6D2-1B0BEE9CA89E}"/>
            </a:ext>
          </a:extLst>
        </xdr:cNvPr>
        <xdr:cNvSpPr txBox="1"/>
      </xdr:nvSpPr>
      <xdr:spPr>
        <a:xfrm>
          <a:off x="8426450" y="511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65" cy="172227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2D0E91DF-14B5-42C6-8C6A-00D0C31C3043}"/>
            </a:ext>
          </a:extLst>
        </xdr:cNvPr>
        <xdr:cNvSpPr txBox="1"/>
      </xdr:nvSpPr>
      <xdr:spPr>
        <a:xfrm>
          <a:off x="8426450" y="511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65" cy="172227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4744EA06-1389-41DE-9051-2882E183252B}"/>
            </a:ext>
          </a:extLst>
        </xdr:cNvPr>
        <xdr:cNvSpPr txBox="1"/>
      </xdr:nvSpPr>
      <xdr:spPr>
        <a:xfrm>
          <a:off x="8426450" y="511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27</xdr:row>
      <xdr:rowOff>0</xdr:rowOff>
    </xdr:from>
    <xdr:ext cx="65" cy="172227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675A631A-1120-4286-8317-92086377F100}"/>
            </a:ext>
          </a:extLst>
        </xdr:cNvPr>
        <xdr:cNvSpPr txBox="1"/>
      </xdr:nvSpPr>
      <xdr:spPr>
        <a:xfrm>
          <a:off x="8426450" y="511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65" cy="172227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DE733FB1-D075-4668-A1F9-99C4F1F5C0D4}"/>
            </a:ext>
          </a:extLst>
        </xdr:cNvPr>
        <xdr:cNvSpPr txBox="1"/>
      </xdr:nvSpPr>
      <xdr:spPr>
        <a:xfrm>
          <a:off x="8426450" y="530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65" cy="172227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39503788-6C1B-4139-A76C-CB2160F5DC87}"/>
            </a:ext>
          </a:extLst>
        </xdr:cNvPr>
        <xdr:cNvSpPr txBox="1"/>
      </xdr:nvSpPr>
      <xdr:spPr>
        <a:xfrm>
          <a:off x="8426450" y="530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65" cy="172227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876A6342-B1B7-4E19-BAF6-A9A9BCA5ADB4}"/>
            </a:ext>
          </a:extLst>
        </xdr:cNvPr>
        <xdr:cNvSpPr txBox="1"/>
      </xdr:nvSpPr>
      <xdr:spPr>
        <a:xfrm>
          <a:off x="8426450" y="530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28</xdr:row>
      <xdr:rowOff>0</xdr:rowOff>
    </xdr:from>
    <xdr:ext cx="65" cy="172227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9002C326-86F9-4353-8169-674468C6B68A}"/>
            </a:ext>
          </a:extLst>
        </xdr:cNvPr>
        <xdr:cNvSpPr txBox="1"/>
      </xdr:nvSpPr>
      <xdr:spPr>
        <a:xfrm>
          <a:off x="8426450" y="530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65" cy="172227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D5FD275A-CE21-4503-B193-8FEEA5459918}"/>
            </a:ext>
          </a:extLst>
        </xdr:cNvPr>
        <xdr:cNvSpPr txBox="1"/>
      </xdr:nvSpPr>
      <xdr:spPr>
        <a:xfrm>
          <a:off x="842645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65" cy="172227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3E9EE3D3-04FD-41A6-A9DF-5AD60BF951EC}"/>
            </a:ext>
          </a:extLst>
        </xdr:cNvPr>
        <xdr:cNvSpPr txBox="1"/>
      </xdr:nvSpPr>
      <xdr:spPr>
        <a:xfrm>
          <a:off x="842645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65" cy="172227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5162AD41-EEAB-4F5D-8554-27D69FEAA67D}"/>
            </a:ext>
          </a:extLst>
        </xdr:cNvPr>
        <xdr:cNvSpPr txBox="1"/>
      </xdr:nvSpPr>
      <xdr:spPr>
        <a:xfrm>
          <a:off x="842645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65" cy="172227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AB839548-3BE1-4C22-8073-125A166ADAD1}"/>
            </a:ext>
          </a:extLst>
        </xdr:cNvPr>
        <xdr:cNvSpPr txBox="1"/>
      </xdr:nvSpPr>
      <xdr:spPr>
        <a:xfrm>
          <a:off x="842645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65" cy="172227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B1A8247-7893-4594-84A8-F1D84AB09538}"/>
            </a:ext>
          </a:extLst>
        </xdr:cNvPr>
        <xdr:cNvSpPr txBox="1"/>
      </xdr:nvSpPr>
      <xdr:spPr>
        <a:xfrm>
          <a:off x="842645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65" cy="172227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D115E4E9-F37F-473D-8BBA-4EA5F452FF7E}"/>
            </a:ext>
          </a:extLst>
        </xdr:cNvPr>
        <xdr:cNvSpPr txBox="1"/>
      </xdr:nvSpPr>
      <xdr:spPr>
        <a:xfrm>
          <a:off x="842645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65" cy="172227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B67FF6F-35F6-4E1E-9AFB-ECB4131B548A}"/>
            </a:ext>
          </a:extLst>
        </xdr:cNvPr>
        <xdr:cNvSpPr txBox="1"/>
      </xdr:nvSpPr>
      <xdr:spPr>
        <a:xfrm>
          <a:off x="842645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65" cy="172227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6684A13C-8335-454E-8C6E-C864AF538776}"/>
            </a:ext>
          </a:extLst>
        </xdr:cNvPr>
        <xdr:cNvSpPr txBox="1"/>
      </xdr:nvSpPr>
      <xdr:spPr>
        <a:xfrm>
          <a:off x="842645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65" cy="172227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E27EBCA0-0DBF-44D7-BB54-CB2C29F4CE6D}"/>
            </a:ext>
          </a:extLst>
        </xdr:cNvPr>
        <xdr:cNvSpPr txBox="1"/>
      </xdr:nvSpPr>
      <xdr:spPr>
        <a:xfrm>
          <a:off x="842645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65" cy="172227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BCE15F15-F06B-49E0-BAC1-7299D1404922}"/>
            </a:ext>
          </a:extLst>
        </xdr:cNvPr>
        <xdr:cNvSpPr txBox="1"/>
      </xdr:nvSpPr>
      <xdr:spPr>
        <a:xfrm>
          <a:off x="842645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65" cy="172227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7F950B9D-7561-4507-918F-7EF5B86F9AFC}"/>
            </a:ext>
          </a:extLst>
        </xdr:cNvPr>
        <xdr:cNvSpPr txBox="1"/>
      </xdr:nvSpPr>
      <xdr:spPr>
        <a:xfrm>
          <a:off x="842645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31</xdr:row>
      <xdr:rowOff>0</xdr:rowOff>
    </xdr:from>
    <xdr:ext cx="65" cy="172227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232D4B0C-A092-4975-AEBE-67F922D6EDC3}"/>
            </a:ext>
          </a:extLst>
        </xdr:cNvPr>
        <xdr:cNvSpPr txBox="1"/>
      </xdr:nvSpPr>
      <xdr:spPr>
        <a:xfrm>
          <a:off x="842645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65" cy="172227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BCD30704-922F-4394-8744-58A5822A5FC2}"/>
            </a:ext>
          </a:extLst>
        </xdr:cNvPr>
        <xdr:cNvSpPr txBox="1"/>
      </xdr:nvSpPr>
      <xdr:spPr>
        <a:xfrm>
          <a:off x="842645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65" cy="172227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73AEB781-D7C5-4786-B92C-3951EE563745}"/>
            </a:ext>
          </a:extLst>
        </xdr:cNvPr>
        <xdr:cNvSpPr txBox="1"/>
      </xdr:nvSpPr>
      <xdr:spPr>
        <a:xfrm>
          <a:off x="842645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65" cy="172227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62B1C980-630F-4060-9FF0-82190EAC38F2}"/>
            </a:ext>
          </a:extLst>
        </xdr:cNvPr>
        <xdr:cNvSpPr txBox="1"/>
      </xdr:nvSpPr>
      <xdr:spPr>
        <a:xfrm>
          <a:off x="842645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32</xdr:row>
      <xdr:rowOff>0</xdr:rowOff>
    </xdr:from>
    <xdr:ext cx="65" cy="172227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F1DD6BD9-7546-4A10-AF62-7A9E16F47EC0}"/>
            </a:ext>
          </a:extLst>
        </xdr:cNvPr>
        <xdr:cNvSpPr txBox="1"/>
      </xdr:nvSpPr>
      <xdr:spPr>
        <a:xfrm>
          <a:off x="842645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65" cy="172227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6A5178EF-039F-4B23-B2E8-84C6BD12DF0A}"/>
            </a:ext>
          </a:extLst>
        </xdr:cNvPr>
        <xdr:cNvSpPr txBox="1"/>
      </xdr:nvSpPr>
      <xdr:spPr>
        <a:xfrm>
          <a:off x="842645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65" cy="172227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74B0F9F4-925A-47CB-86AE-D9A03C16D998}"/>
            </a:ext>
          </a:extLst>
        </xdr:cNvPr>
        <xdr:cNvSpPr txBox="1"/>
      </xdr:nvSpPr>
      <xdr:spPr>
        <a:xfrm>
          <a:off x="842645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65" cy="172227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5DF623A-A983-44BB-B942-D81A3DD5CF5D}"/>
            </a:ext>
          </a:extLst>
        </xdr:cNvPr>
        <xdr:cNvSpPr txBox="1"/>
      </xdr:nvSpPr>
      <xdr:spPr>
        <a:xfrm>
          <a:off x="842645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33</xdr:row>
      <xdr:rowOff>0</xdr:rowOff>
    </xdr:from>
    <xdr:ext cx="65" cy="172227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EFC11692-C86B-4FBC-8C5C-1B00C92005E5}"/>
            </a:ext>
          </a:extLst>
        </xdr:cNvPr>
        <xdr:cNvSpPr txBox="1"/>
      </xdr:nvSpPr>
      <xdr:spPr>
        <a:xfrm>
          <a:off x="842645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65" cy="172227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EE1AB1BF-06D3-4114-B2DC-B3B15A5863B7}"/>
            </a:ext>
          </a:extLst>
        </xdr:cNvPr>
        <xdr:cNvSpPr txBox="1"/>
      </xdr:nvSpPr>
      <xdr:spPr>
        <a:xfrm>
          <a:off x="842645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65" cy="172227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4DD99F73-306F-4D6D-8FEF-E63BFBCADCD6}"/>
            </a:ext>
          </a:extLst>
        </xdr:cNvPr>
        <xdr:cNvSpPr txBox="1"/>
      </xdr:nvSpPr>
      <xdr:spPr>
        <a:xfrm>
          <a:off x="842645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65" cy="172227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2D0901D1-17C2-4CDA-B04F-61FED9626A51}"/>
            </a:ext>
          </a:extLst>
        </xdr:cNvPr>
        <xdr:cNvSpPr txBox="1"/>
      </xdr:nvSpPr>
      <xdr:spPr>
        <a:xfrm>
          <a:off x="842645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34</xdr:row>
      <xdr:rowOff>0</xdr:rowOff>
    </xdr:from>
    <xdr:ext cx="65" cy="172227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D95A72E9-B369-4E0F-A416-0250E8EE5F21}"/>
            </a:ext>
          </a:extLst>
        </xdr:cNvPr>
        <xdr:cNvSpPr txBox="1"/>
      </xdr:nvSpPr>
      <xdr:spPr>
        <a:xfrm>
          <a:off x="842645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65" cy="172227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95FA4A1A-7CF2-4503-871F-E2A3FBDF4DEE}"/>
            </a:ext>
          </a:extLst>
        </xdr:cNvPr>
        <xdr:cNvSpPr txBox="1"/>
      </xdr:nvSpPr>
      <xdr:spPr>
        <a:xfrm>
          <a:off x="8426450" y="6591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65" cy="172227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268EFFF2-04CD-4032-B0E2-AA6277427610}"/>
            </a:ext>
          </a:extLst>
        </xdr:cNvPr>
        <xdr:cNvSpPr txBox="1"/>
      </xdr:nvSpPr>
      <xdr:spPr>
        <a:xfrm>
          <a:off x="8426450" y="6591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65" cy="172227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3198EADD-0FB5-4A52-B1FA-B6C593AF4591}"/>
            </a:ext>
          </a:extLst>
        </xdr:cNvPr>
        <xdr:cNvSpPr txBox="1"/>
      </xdr:nvSpPr>
      <xdr:spPr>
        <a:xfrm>
          <a:off x="8426450" y="6591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35</xdr:row>
      <xdr:rowOff>0</xdr:rowOff>
    </xdr:from>
    <xdr:ext cx="65" cy="172227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FA6FAB30-3039-48D1-8F1F-5077C53B2A9B}"/>
            </a:ext>
          </a:extLst>
        </xdr:cNvPr>
        <xdr:cNvSpPr txBox="1"/>
      </xdr:nvSpPr>
      <xdr:spPr>
        <a:xfrm>
          <a:off x="8426450" y="6591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65" cy="172227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7891A589-03EA-40A6-A0D6-341EB11B9C3D}"/>
            </a:ext>
          </a:extLst>
        </xdr:cNvPr>
        <xdr:cNvSpPr txBox="1"/>
      </xdr:nvSpPr>
      <xdr:spPr>
        <a:xfrm>
          <a:off x="842645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65" cy="172227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C235E995-D838-46F9-9D94-1143B3F541F5}"/>
            </a:ext>
          </a:extLst>
        </xdr:cNvPr>
        <xdr:cNvSpPr txBox="1"/>
      </xdr:nvSpPr>
      <xdr:spPr>
        <a:xfrm>
          <a:off x="842645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65" cy="172227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5E323E04-A24F-4849-8592-797D5DC43659}"/>
            </a:ext>
          </a:extLst>
        </xdr:cNvPr>
        <xdr:cNvSpPr txBox="1"/>
      </xdr:nvSpPr>
      <xdr:spPr>
        <a:xfrm>
          <a:off x="842645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36</xdr:row>
      <xdr:rowOff>0</xdr:rowOff>
    </xdr:from>
    <xdr:ext cx="65" cy="172227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AEA5537D-5025-4FF5-A414-5CB02B8E0D08}"/>
            </a:ext>
          </a:extLst>
        </xdr:cNvPr>
        <xdr:cNvSpPr txBox="1"/>
      </xdr:nvSpPr>
      <xdr:spPr>
        <a:xfrm>
          <a:off x="842645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65" cy="172227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B183422-8776-4B1F-BAB2-7E6BE9F5AD91}"/>
            </a:ext>
          </a:extLst>
        </xdr:cNvPr>
        <xdr:cNvSpPr txBox="1"/>
      </xdr:nvSpPr>
      <xdr:spPr>
        <a:xfrm>
          <a:off x="842645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65" cy="172227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B51A69C0-59CB-44C0-B038-8E9D2663FB16}"/>
            </a:ext>
          </a:extLst>
        </xdr:cNvPr>
        <xdr:cNvSpPr txBox="1"/>
      </xdr:nvSpPr>
      <xdr:spPr>
        <a:xfrm>
          <a:off x="842645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65" cy="172227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63C119A6-9C46-46C3-8B25-B181D87939E1}"/>
            </a:ext>
          </a:extLst>
        </xdr:cNvPr>
        <xdr:cNvSpPr txBox="1"/>
      </xdr:nvSpPr>
      <xdr:spPr>
        <a:xfrm>
          <a:off x="842645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65" cy="172227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9091EDEE-FE29-4BC6-80AD-256205620F18}"/>
            </a:ext>
          </a:extLst>
        </xdr:cNvPr>
        <xdr:cNvSpPr txBox="1"/>
      </xdr:nvSpPr>
      <xdr:spPr>
        <a:xfrm>
          <a:off x="842645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65" cy="172227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26FC6DA5-1AE4-46F1-98FD-09BD8EE62570}"/>
            </a:ext>
          </a:extLst>
        </xdr:cNvPr>
        <xdr:cNvSpPr txBox="1"/>
      </xdr:nvSpPr>
      <xdr:spPr>
        <a:xfrm>
          <a:off x="8426450" y="71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65" cy="172227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815BB9E1-9304-4950-94E8-BB1CAE8699CC}"/>
            </a:ext>
          </a:extLst>
        </xdr:cNvPr>
        <xdr:cNvSpPr txBox="1"/>
      </xdr:nvSpPr>
      <xdr:spPr>
        <a:xfrm>
          <a:off x="8426450" y="71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65" cy="172227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B5C516AD-6F07-41E7-BFA5-C4DA72B7489A}"/>
            </a:ext>
          </a:extLst>
        </xdr:cNvPr>
        <xdr:cNvSpPr txBox="1"/>
      </xdr:nvSpPr>
      <xdr:spPr>
        <a:xfrm>
          <a:off x="8426450" y="71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38</xdr:row>
      <xdr:rowOff>0</xdr:rowOff>
    </xdr:from>
    <xdr:ext cx="65" cy="172227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6CB25604-E4AB-4BC0-B542-18C850BAD139}"/>
            </a:ext>
          </a:extLst>
        </xdr:cNvPr>
        <xdr:cNvSpPr txBox="1"/>
      </xdr:nvSpPr>
      <xdr:spPr>
        <a:xfrm>
          <a:off x="8426450" y="71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65" cy="172227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A3E9E964-88CF-4A63-9AE8-7CACB879718D}"/>
            </a:ext>
          </a:extLst>
        </xdr:cNvPr>
        <xdr:cNvSpPr txBox="1"/>
      </xdr:nvSpPr>
      <xdr:spPr>
        <a:xfrm>
          <a:off x="8426450" y="732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65" cy="172227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85737E1E-2F51-494C-8CBD-DB7088F62B73}"/>
            </a:ext>
          </a:extLst>
        </xdr:cNvPr>
        <xdr:cNvSpPr txBox="1"/>
      </xdr:nvSpPr>
      <xdr:spPr>
        <a:xfrm>
          <a:off x="8426450" y="732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65" cy="172227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E275F99E-DB68-459E-94E1-D7995F8A3556}"/>
            </a:ext>
          </a:extLst>
        </xdr:cNvPr>
        <xdr:cNvSpPr txBox="1"/>
      </xdr:nvSpPr>
      <xdr:spPr>
        <a:xfrm>
          <a:off x="8426450" y="732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39</xdr:row>
      <xdr:rowOff>0</xdr:rowOff>
    </xdr:from>
    <xdr:ext cx="65" cy="172227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6CBDB954-D480-4F0F-8EFE-93124D64116E}"/>
            </a:ext>
          </a:extLst>
        </xdr:cNvPr>
        <xdr:cNvSpPr txBox="1"/>
      </xdr:nvSpPr>
      <xdr:spPr>
        <a:xfrm>
          <a:off x="8426450" y="732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65" cy="172227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1C91C10D-AACF-4216-AB18-9D60DF46E757}"/>
            </a:ext>
          </a:extLst>
        </xdr:cNvPr>
        <xdr:cNvSpPr txBox="1"/>
      </xdr:nvSpPr>
      <xdr:spPr>
        <a:xfrm>
          <a:off x="842645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65" cy="172227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88A13F80-DBB8-488A-A6C2-4D6A6D9155F4}"/>
            </a:ext>
          </a:extLst>
        </xdr:cNvPr>
        <xdr:cNvSpPr txBox="1"/>
      </xdr:nvSpPr>
      <xdr:spPr>
        <a:xfrm>
          <a:off x="842645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65" cy="172227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93B8F827-530E-4899-A692-A2B76E518F00}"/>
            </a:ext>
          </a:extLst>
        </xdr:cNvPr>
        <xdr:cNvSpPr txBox="1"/>
      </xdr:nvSpPr>
      <xdr:spPr>
        <a:xfrm>
          <a:off x="842645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40</xdr:row>
      <xdr:rowOff>0</xdr:rowOff>
    </xdr:from>
    <xdr:ext cx="65" cy="172227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7360C23F-B1F2-4268-8D3F-4FB0F6E33B3D}"/>
            </a:ext>
          </a:extLst>
        </xdr:cNvPr>
        <xdr:cNvSpPr txBox="1"/>
      </xdr:nvSpPr>
      <xdr:spPr>
        <a:xfrm>
          <a:off x="842645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65" cy="172227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B02BB9FD-3519-427F-8A54-2A5E3AEDAF9C}"/>
            </a:ext>
          </a:extLst>
        </xdr:cNvPr>
        <xdr:cNvSpPr txBox="1"/>
      </xdr:nvSpPr>
      <xdr:spPr>
        <a:xfrm>
          <a:off x="842645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65" cy="172227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CCCA0047-50EE-4F5A-98E3-3C97DFF3D7DE}"/>
            </a:ext>
          </a:extLst>
        </xdr:cNvPr>
        <xdr:cNvSpPr txBox="1"/>
      </xdr:nvSpPr>
      <xdr:spPr>
        <a:xfrm>
          <a:off x="842645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65" cy="172227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B9288004-B51D-41E0-A594-EA5FB449D6C7}"/>
            </a:ext>
          </a:extLst>
        </xdr:cNvPr>
        <xdr:cNvSpPr txBox="1"/>
      </xdr:nvSpPr>
      <xdr:spPr>
        <a:xfrm>
          <a:off x="842645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65" cy="172227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D22059A5-5959-4CCF-8710-B6E33AD3C997}"/>
            </a:ext>
          </a:extLst>
        </xdr:cNvPr>
        <xdr:cNvSpPr txBox="1"/>
      </xdr:nvSpPr>
      <xdr:spPr>
        <a:xfrm>
          <a:off x="842645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42</xdr:row>
      <xdr:rowOff>0</xdr:rowOff>
    </xdr:from>
    <xdr:ext cx="65" cy="172227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F036DBB2-6DD0-4C31-888C-BA8C0C8BF6B2}"/>
            </a:ext>
          </a:extLst>
        </xdr:cNvPr>
        <xdr:cNvSpPr txBox="1"/>
      </xdr:nvSpPr>
      <xdr:spPr>
        <a:xfrm>
          <a:off x="842645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42</xdr:row>
      <xdr:rowOff>0</xdr:rowOff>
    </xdr:from>
    <xdr:ext cx="65" cy="172227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1A85C5E9-BA2F-4567-A61D-D38ED6F87764}"/>
            </a:ext>
          </a:extLst>
        </xdr:cNvPr>
        <xdr:cNvSpPr txBox="1"/>
      </xdr:nvSpPr>
      <xdr:spPr>
        <a:xfrm>
          <a:off x="842645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42</xdr:row>
      <xdr:rowOff>0</xdr:rowOff>
    </xdr:from>
    <xdr:ext cx="65" cy="172227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A5429E8E-58DF-4C69-8E95-4DCBC5F84D32}"/>
            </a:ext>
          </a:extLst>
        </xdr:cNvPr>
        <xdr:cNvSpPr txBox="1"/>
      </xdr:nvSpPr>
      <xdr:spPr>
        <a:xfrm>
          <a:off x="842645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42</xdr:row>
      <xdr:rowOff>0</xdr:rowOff>
    </xdr:from>
    <xdr:ext cx="65" cy="172227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15A10363-42C6-47EF-A4E1-AAA01ED0E1A3}"/>
            </a:ext>
          </a:extLst>
        </xdr:cNvPr>
        <xdr:cNvSpPr txBox="1"/>
      </xdr:nvSpPr>
      <xdr:spPr>
        <a:xfrm>
          <a:off x="842645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2227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FAF2BF0D-99D1-48AE-9050-19941FAB7CBC}"/>
            </a:ext>
          </a:extLst>
        </xdr:cNvPr>
        <xdr:cNvSpPr txBox="1"/>
      </xdr:nvSpPr>
      <xdr:spPr>
        <a:xfrm>
          <a:off x="842645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2227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8E0A0917-947C-4D95-861E-FF5529BB2918}"/>
            </a:ext>
          </a:extLst>
        </xdr:cNvPr>
        <xdr:cNvSpPr txBox="1"/>
      </xdr:nvSpPr>
      <xdr:spPr>
        <a:xfrm>
          <a:off x="842645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2227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98DC9D80-E802-42AF-B0FE-681F01BCD067}"/>
            </a:ext>
          </a:extLst>
        </xdr:cNvPr>
        <xdr:cNvSpPr txBox="1"/>
      </xdr:nvSpPr>
      <xdr:spPr>
        <a:xfrm>
          <a:off x="842645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2227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9F4759A7-3D1D-424D-99CB-7BD69713B3DD}"/>
            </a:ext>
          </a:extLst>
        </xdr:cNvPr>
        <xdr:cNvSpPr txBox="1"/>
      </xdr:nvSpPr>
      <xdr:spPr>
        <a:xfrm>
          <a:off x="842645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2227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73446082-44D0-404C-B4D0-5A9E4B480879}"/>
            </a:ext>
          </a:extLst>
        </xdr:cNvPr>
        <xdr:cNvSpPr txBox="1"/>
      </xdr:nvSpPr>
      <xdr:spPr>
        <a:xfrm>
          <a:off x="8426450" y="824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2227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8A5FE9C9-239B-429D-94A7-254D1277A2EA}"/>
            </a:ext>
          </a:extLst>
        </xdr:cNvPr>
        <xdr:cNvSpPr txBox="1"/>
      </xdr:nvSpPr>
      <xdr:spPr>
        <a:xfrm>
          <a:off x="8426450" y="824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2227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41A658E6-4581-4F29-9533-0555A8E2FB3C}"/>
            </a:ext>
          </a:extLst>
        </xdr:cNvPr>
        <xdr:cNvSpPr txBox="1"/>
      </xdr:nvSpPr>
      <xdr:spPr>
        <a:xfrm>
          <a:off x="8426450" y="824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2227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141A91A1-28AC-460B-B59F-D6EC27547FC5}"/>
            </a:ext>
          </a:extLst>
        </xdr:cNvPr>
        <xdr:cNvSpPr txBox="1"/>
      </xdr:nvSpPr>
      <xdr:spPr>
        <a:xfrm>
          <a:off x="8426450" y="824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65" cy="172227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30373A71-C741-4CB1-A6A1-F618DA3F7E0E}"/>
            </a:ext>
          </a:extLst>
        </xdr:cNvPr>
        <xdr:cNvSpPr txBox="1"/>
      </xdr:nvSpPr>
      <xdr:spPr>
        <a:xfrm>
          <a:off x="8426450" y="843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65" cy="172227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457E212D-D28C-48C1-B8BB-60DE9E24F5DD}"/>
            </a:ext>
          </a:extLst>
        </xdr:cNvPr>
        <xdr:cNvSpPr txBox="1"/>
      </xdr:nvSpPr>
      <xdr:spPr>
        <a:xfrm>
          <a:off x="8426450" y="843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65" cy="172227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E12AC3E8-C9F1-4E77-9D2B-03FCC6C8C9B2}"/>
            </a:ext>
          </a:extLst>
        </xdr:cNvPr>
        <xdr:cNvSpPr txBox="1"/>
      </xdr:nvSpPr>
      <xdr:spPr>
        <a:xfrm>
          <a:off x="8426450" y="843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65" cy="172227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3CBA4B57-EC51-4022-B82E-5B88FFA62A87}"/>
            </a:ext>
          </a:extLst>
        </xdr:cNvPr>
        <xdr:cNvSpPr txBox="1"/>
      </xdr:nvSpPr>
      <xdr:spPr>
        <a:xfrm>
          <a:off x="8426450" y="843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65" cy="172227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5415C98E-82F5-4897-9BDF-BF21AC8130D4}"/>
            </a:ext>
          </a:extLst>
        </xdr:cNvPr>
        <xdr:cNvSpPr txBox="1"/>
      </xdr:nvSpPr>
      <xdr:spPr>
        <a:xfrm>
          <a:off x="8426450" y="861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65" cy="172227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372C05AF-FB63-4509-B769-884301AA3893}"/>
            </a:ext>
          </a:extLst>
        </xdr:cNvPr>
        <xdr:cNvSpPr txBox="1"/>
      </xdr:nvSpPr>
      <xdr:spPr>
        <a:xfrm>
          <a:off x="8426450" y="861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65" cy="172227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A82F6F41-560F-4C88-949D-E196E54755B7}"/>
            </a:ext>
          </a:extLst>
        </xdr:cNvPr>
        <xdr:cNvSpPr txBox="1"/>
      </xdr:nvSpPr>
      <xdr:spPr>
        <a:xfrm>
          <a:off x="8426450" y="861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46</xdr:row>
      <xdr:rowOff>0</xdr:rowOff>
    </xdr:from>
    <xdr:ext cx="65" cy="172227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8E6151C0-65F4-4EF6-9939-77CA40DE7694}"/>
            </a:ext>
          </a:extLst>
        </xdr:cNvPr>
        <xdr:cNvSpPr txBox="1"/>
      </xdr:nvSpPr>
      <xdr:spPr>
        <a:xfrm>
          <a:off x="8426450" y="861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65" cy="172227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110E8C7C-FF88-4688-8F14-6A5D82485A73}"/>
            </a:ext>
          </a:extLst>
        </xdr:cNvPr>
        <xdr:cNvSpPr txBox="1"/>
      </xdr:nvSpPr>
      <xdr:spPr>
        <a:xfrm>
          <a:off x="842645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65" cy="172227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6A67F4A2-6B71-4BBF-B8B9-5576A351CA9E}"/>
            </a:ext>
          </a:extLst>
        </xdr:cNvPr>
        <xdr:cNvSpPr txBox="1"/>
      </xdr:nvSpPr>
      <xdr:spPr>
        <a:xfrm>
          <a:off x="842645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65" cy="172227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67360CA2-C41E-4332-AED1-F8E702004118}"/>
            </a:ext>
          </a:extLst>
        </xdr:cNvPr>
        <xdr:cNvSpPr txBox="1"/>
      </xdr:nvSpPr>
      <xdr:spPr>
        <a:xfrm>
          <a:off x="842645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47</xdr:row>
      <xdr:rowOff>0</xdr:rowOff>
    </xdr:from>
    <xdr:ext cx="65" cy="172227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22B07C25-D49D-4E54-B2C1-C8BBE0A18976}"/>
            </a:ext>
          </a:extLst>
        </xdr:cNvPr>
        <xdr:cNvSpPr txBox="1"/>
      </xdr:nvSpPr>
      <xdr:spPr>
        <a:xfrm>
          <a:off x="842645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65" cy="172227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B9911D47-F407-4972-9978-F55AC1E43135}"/>
            </a:ext>
          </a:extLst>
        </xdr:cNvPr>
        <xdr:cNvSpPr txBox="1"/>
      </xdr:nvSpPr>
      <xdr:spPr>
        <a:xfrm>
          <a:off x="842645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65" cy="172227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3916EA1A-89C9-4588-B5C3-2869B6474A5E}"/>
            </a:ext>
          </a:extLst>
        </xdr:cNvPr>
        <xdr:cNvSpPr txBox="1"/>
      </xdr:nvSpPr>
      <xdr:spPr>
        <a:xfrm>
          <a:off x="842645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65" cy="172227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2BE00990-D70A-4708-8199-056056AFDD2F}"/>
            </a:ext>
          </a:extLst>
        </xdr:cNvPr>
        <xdr:cNvSpPr txBox="1"/>
      </xdr:nvSpPr>
      <xdr:spPr>
        <a:xfrm>
          <a:off x="842645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48</xdr:row>
      <xdr:rowOff>0</xdr:rowOff>
    </xdr:from>
    <xdr:ext cx="65" cy="172227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D9B4EF0-CA5C-4A71-966B-C779CE1BF146}"/>
            </a:ext>
          </a:extLst>
        </xdr:cNvPr>
        <xdr:cNvSpPr txBox="1"/>
      </xdr:nvSpPr>
      <xdr:spPr>
        <a:xfrm>
          <a:off x="842645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65" cy="172227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67203C55-4CAD-4DF3-9B8F-CEA742B5BE92}"/>
            </a:ext>
          </a:extLst>
        </xdr:cNvPr>
        <xdr:cNvSpPr txBox="1"/>
      </xdr:nvSpPr>
      <xdr:spPr>
        <a:xfrm>
          <a:off x="8426450" y="91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65" cy="172227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93360BF1-9B2D-44D9-B081-A66D61D7140A}"/>
            </a:ext>
          </a:extLst>
        </xdr:cNvPr>
        <xdr:cNvSpPr txBox="1"/>
      </xdr:nvSpPr>
      <xdr:spPr>
        <a:xfrm>
          <a:off x="8426450" y="91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65" cy="172227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88C446C3-AA18-4101-802B-1D8FA625124F}"/>
            </a:ext>
          </a:extLst>
        </xdr:cNvPr>
        <xdr:cNvSpPr txBox="1"/>
      </xdr:nvSpPr>
      <xdr:spPr>
        <a:xfrm>
          <a:off x="8426450" y="91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49</xdr:row>
      <xdr:rowOff>0</xdr:rowOff>
    </xdr:from>
    <xdr:ext cx="65" cy="172227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D9D8DABC-325D-4D8C-90E0-F73C338E48F2}"/>
            </a:ext>
          </a:extLst>
        </xdr:cNvPr>
        <xdr:cNvSpPr txBox="1"/>
      </xdr:nvSpPr>
      <xdr:spPr>
        <a:xfrm>
          <a:off x="8426450" y="91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65" cy="172227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8CEA465E-0CA7-486C-A03F-91B4A3C3FBC3}"/>
            </a:ext>
          </a:extLst>
        </xdr:cNvPr>
        <xdr:cNvSpPr txBox="1"/>
      </xdr:nvSpPr>
      <xdr:spPr>
        <a:xfrm>
          <a:off x="8426450" y="935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65" cy="172227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E83D7A8-51E4-4DC6-B6F0-E7D44343ECF2}"/>
            </a:ext>
          </a:extLst>
        </xdr:cNvPr>
        <xdr:cNvSpPr txBox="1"/>
      </xdr:nvSpPr>
      <xdr:spPr>
        <a:xfrm>
          <a:off x="8426450" y="935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65" cy="172227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AEE8BDAA-9F1E-49C4-966C-C53C2AA40D7C}"/>
            </a:ext>
          </a:extLst>
        </xdr:cNvPr>
        <xdr:cNvSpPr txBox="1"/>
      </xdr:nvSpPr>
      <xdr:spPr>
        <a:xfrm>
          <a:off x="8426450" y="935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50</xdr:row>
      <xdr:rowOff>0</xdr:rowOff>
    </xdr:from>
    <xdr:ext cx="65" cy="172227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440E1AEC-FDB0-4AD6-BACC-D624070A80CC}"/>
            </a:ext>
          </a:extLst>
        </xdr:cNvPr>
        <xdr:cNvSpPr txBox="1"/>
      </xdr:nvSpPr>
      <xdr:spPr>
        <a:xfrm>
          <a:off x="8426450" y="935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51</xdr:row>
      <xdr:rowOff>0</xdr:rowOff>
    </xdr:from>
    <xdr:ext cx="65" cy="172227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28416BAD-698D-4A36-9839-776FB8120700}"/>
            </a:ext>
          </a:extLst>
        </xdr:cNvPr>
        <xdr:cNvSpPr txBox="1"/>
      </xdr:nvSpPr>
      <xdr:spPr>
        <a:xfrm>
          <a:off x="842645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51</xdr:row>
      <xdr:rowOff>0</xdr:rowOff>
    </xdr:from>
    <xdr:ext cx="65" cy="172227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3F76BC56-CF8C-4EEC-94FF-86B9EF8F3178}"/>
            </a:ext>
          </a:extLst>
        </xdr:cNvPr>
        <xdr:cNvSpPr txBox="1"/>
      </xdr:nvSpPr>
      <xdr:spPr>
        <a:xfrm>
          <a:off x="842645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51</xdr:row>
      <xdr:rowOff>0</xdr:rowOff>
    </xdr:from>
    <xdr:ext cx="65" cy="172227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4D8C9B22-B819-4D47-9689-B567A91CF4A1}"/>
            </a:ext>
          </a:extLst>
        </xdr:cNvPr>
        <xdr:cNvSpPr txBox="1"/>
      </xdr:nvSpPr>
      <xdr:spPr>
        <a:xfrm>
          <a:off x="842645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51</xdr:row>
      <xdr:rowOff>0</xdr:rowOff>
    </xdr:from>
    <xdr:ext cx="65" cy="172227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8B4611C5-B51C-4D33-85A1-F97BD678D607}"/>
            </a:ext>
          </a:extLst>
        </xdr:cNvPr>
        <xdr:cNvSpPr txBox="1"/>
      </xdr:nvSpPr>
      <xdr:spPr>
        <a:xfrm>
          <a:off x="842645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F321F1C0-44D1-4B2B-95BC-35473F8559BF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43563216-207C-46F7-AC60-7C6C0B91898C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6CE8BACD-5C32-488F-9962-50B5648B1A4D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52</xdr:row>
      <xdr:rowOff>0</xdr:rowOff>
    </xdr:from>
    <xdr:ext cx="65" cy="172227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A80078F8-6F30-4CF9-BE3E-D040A5E4363C}"/>
            </a:ext>
          </a:extLst>
        </xdr:cNvPr>
        <xdr:cNvSpPr txBox="1"/>
      </xdr:nvSpPr>
      <xdr:spPr>
        <a:xfrm>
          <a:off x="84264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F3012FAF-2A92-4024-BE23-1B4B68117294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63A6B156-4038-4082-A5F3-91331117C42F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D10DF44F-B812-4BB7-B0D2-2655ADC7FC4A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2227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1D7F9C26-7157-4703-AD65-081E00FEB874}"/>
            </a:ext>
          </a:extLst>
        </xdr:cNvPr>
        <xdr:cNvSpPr txBox="1"/>
      </xdr:nvSpPr>
      <xdr:spPr>
        <a:xfrm>
          <a:off x="84264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65" cy="172227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FFC7964D-AE17-43AB-9946-267876C8856C}"/>
            </a:ext>
          </a:extLst>
        </xdr:cNvPr>
        <xdr:cNvSpPr txBox="1"/>
      </xdr:nvSpPr>
      <xdr:spPr>
        <a:xfrm>
          <a:off x="842645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65" cy="172227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20F2B8FD-4977-405D-827B-8322D0FD8A84}"/>
            </a:ext>
          </a:extLst>
        </xdr:cNvPr>
        <xdr:cNvSpPr txBox="1"/>
      </xdr:nvSpPr>
      <xdr:spPr>
        <a:xfrm>
          <a:off x="842645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65" cy="172227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152CCDF4-5776-417D-86D4-289AFC7547BD}"/>
            </a:ext>
          </a:extLst>
        </xdr:cNvPr>
        <xdr:cNvSpPr txBox="1"/>
      </xdr:nvSpPr>
      <xdr:spPr>
        <a:xfrm>
          <a:off x="842645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54</xdr:row>
      <xdr:rowOff>0</xdr:rowOff>
    </xdr:from>
    <xdr:ext cx="65" cy="172227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8ED10358-2E34-40F0-8E2A-DA51D9486558}"/>
            </a:ext>
          </a:extLst>
        </xdr:cNvPr>
        <xdr:cNvSpPr txBox="1"/>
      </xdr:nvSpPr>
      <xdr:spPr>
        <a:xfrm>
          <a:off x="842645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D404814D-BEFC-416A-9479-010DD7D8331F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F33F11AB-C39C-49E1-BFF5-1277C9B68232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1AAB8F35-C977-414F-8429-639DDC4778DF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55</xdr:row>
      <xdr:rowOff>0</xdr:rowOff>
    </xdr:from>
    <xdr:ext cx="65" cy="172227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A93017F5-78E4-4904-ADBA-AF9DF107A554}"/>
            </a:ext>
          </a:extLst>
        </xdr:cNvPr>
        <xdr:cNvSpPr txBox="1"/>
      </xdr:nvSpPr>
      <xdr:spPr>
        <a:xfrm>
          <a:off x="842645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9E4385E0-E927-4A6E-8148-4478BF4F061B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743C4E62-4A2E-4BBF-B5B8-0758C8FF6D78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C58A2D8F-580C-42A8-AB99-C3867E73D0CF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56</xdr:row>
      <xdr:rowOff>0</xdr:rowOff>
    </xdr:from>
    <xdr:ext cx="65" cy="172227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91AB614-64B4-48E6-863E-624EE2414C97}"/>
            </a:ext>
          </a:extLst>
        </xdr:cNvPr>
        <xdr:cNvSpPr txBox="1"/>
      </xdr:nvSpPr>
      <xdr:spPr>
        <a:xfrm>
          <a:off x="842645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65" cy="172227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5D697B0E-CE47-4097-AF92-530F0B010C7E}"/>
            </a:ext>
          </a:extLst>
        </xdr:cNvPr>
        <xdr:cNvSpPr txBox="1"/>
      </xdr:nvSpPr>
      <xdr:spPr>
        <a:xfrm>
          <a:off x="842645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65" cy="172227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15A4C12A-49E6-4AF2-A7AF-1FE7B1C728C9}"/>
            </a:ext>
          </a:extLst>
        </xdr:cNvPr>
        <xdr:cNvSpPr txBox="1"/>
      </xdr:nvSpPr>
      <xdr:spPr>
        <a:xfrm>
          <a:off x="842645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65" cy="172227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64EBC006-94A1-4C06-883D-09A4A74B3CD1}"/>
            </a:ext>
          </a:extLst>
        </xdr:cNvPr>
        <xdr:cNvSpPr txBox="1"/>
      </xdr:nvSpPr>
      <xdr:spPr>
        <a:xfrm>
          <a:off x="842645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57</xdr:row>
      <xdr:rowOff>0</xdr:rowOff>
    </xdr:from>
    <xdr:ext cx="65" cy="172227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38C69528-5E7B-4330-966C-0C67D863B8C9}"/>
            </a:ext>
          </a:extLst>
        </xdr:cNvPr>
        <xdr:cNvSpPr txBox="1"/>
      </xdr:nvSpPr>
      <xdr:spPr>
        <a:xfrm>
          <a:off x="842645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8CC36299-E5E2-4652-9795-F0525109D15C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238F2D33-232E-4F90-8EFB-7552ED7C6137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54DEDEA4-6ED6-4DDF-BD7E-B84DABACE271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58</xdr:row>
      <xdr:rowOff>0</xdr:rowOff>
    </xdr:from>
    <xdr:ext cx="65" cy="172227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2B66CB46-2183-4715-8771-4D7522E218AC}"/>
            </a:ext>
          </a:extLst>
        </xdr:cNvPr>
        <xdr:cNvSpPr txBox="1"/>
      </xdr:nvSpPr>
      <xdr:spPr>
        <a:xfrm>
          <a:off x="84264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65" cy="172227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9F26261B-E4C4-4990-A91C-62AB383F0FF2}"/>
            </a:ext>
          </a:extLst>
        </xdr:cNvPr>
        <xdr:cNvSpPr txBox="1"/>
      </xdr:nvSpPr>
      <xdr:spPr>
        <a:xfrm>
          <a:off x="84264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65" cy="172227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5068F473-7360-4D2C-8A81-52B92A5F7B1B}"/>
            </a:ext>
          </a:extLst>
        </xdr:cNvPr>
        <xdr:cNvSpPr txBox="1"/>
      </xdr:nvSpPr>
      <xdr:spPr>
        <a:xfrm>
          <a:off x="84264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65" cy="172227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F23A7A0C-F987-49F7-8A2F-068A6C3E85B9}"/>
            </a:ext>
          </a:extLst>
        </xdr:cNvPr>
        <xdr:cNvSpPr txBox="1"/>
      </xdr:nvSpPr>
      <xdr:spPr>
        <a:xfrm>
          <a:off x="84264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59</xdr:row>
      <xdr:rowOff>0</xdr:rowOff>
    </xdr:from>
    <xdr:ext cx="65" cy="172227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F018E94D-49D7-4097-A46E-F5BE6D56B327}"/>
            </a:ext>
          </a:extLst>
        </xdr:cNvPr>
        <xdr:cNvSpPr txBox="1"/>
      </xdr:nvSpPr>
      <xdr:spPr>
        <a:xfrm>
          <a:off x="84264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65" cy="172227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F7B15AB1-D5A2-4A52-88B5-ACCBD566500B}"/>
            </a:ext>
          </a:extLst>
        </xdr:cNvPr>
        <xdr:cNvSpPr txBox="1"/>
      </xdr:nvSpPr>
      <xdr:spPr>
        <a:xfrm>
          <a:off x="842645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65" cy="172227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CD110510-823A-43E5-BE98-DE3EC68C5B48}"/>
            </a:ext>
          </a:extLst>
        </xdr:cNvPr>
        <xdr:cNvSpPr txBox="1"/>
      </xdr:nvSpPr>
      <xdr:spPr>
        <a:xfrm>
          <a:off x="842645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65" cy="172227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A6561FE1-AE62-42DE-81ED-0F99D53D2B58}"/>
            </a:ext>
          </a:extLst>
        </xdr:cNvPr>
        <xdr:cNvSpPr txBox="1"/>
      </xdr:nvSpPr>
      <xdr:spPr>
        <a:xfrm>
          <a:off x="842645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60</xdr:row>
      <xdr:rowOff>0</xdr:rowOff>
    </xdr:from>
    <xdr:ext cx="65" cy="172227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9E3AED07-CB99-4A70-8630-43D888D70D2F}"/>
            </a:ext>
          </a:extLst>
        </xdr:cNvPr>
        <xdr:cNvSpPr txBox="1"/>
      </xdr:nvSpPr>
      <xdr:spPr>
        <a:xfrm>
          <a:off x="842645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FA3C7B26-186C-41B8-AE2E-FDB343BF0DCC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992DA281-08BF-4DA5-A114-C8813318DA6C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C37796F0-4BB5-4445-95BC-EE12F496ED54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61</xdr:row>
      <xdr:rowOff>0</xdr:rowOff>
    </xdr:from>
    <xdr:ext cx="65" cy="172227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32D3E08D-145F-4341-A2EB-718A6B08199B}"/>
            </a:ext>
          </a:extLst>
        </xdr:cNvPr>
        <xdr:cNvSpPr txBox="1"/>
      </xdr:nvSpPr>
      <xdr:spPr>
        <a:xfrm>
          <a:off x="84264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65" cy="172227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B248A1AA-0BCE-4EEF-A723-A006B56ECF34}"/>
            </a:ext>
          </a:extLst>
        </xdr:cNvPr>
        <xdr:cNvSpPr txBox="1"/>
      </xdr:nvSpPr>
      <xdr:spPr>
        <a:xfrm>
          <a:off x="84264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65" cy="172227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27CF68ED-FC23-4706-A2C7-C5F268D2BDCA}"/>
            </a:ext>
          </a:extLst>
        </xdr:cNvPr>
        <xdr:cNvSpPr txBox="1"/>
      </xdr:nvSpPr>
      <xdr:spPr>
        <a:xfrm>
          <a:off x="84264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65" cy="172227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4D413FA1-12A5-4BC9-8D16-7B2838AED10D}"/>
            </a:ext>
          </a:extLst>
        </xdr:cNvPr>
        <xdr:cNvSpPr txBox="1"/>
      </xdr:nvSpPr>
      <xdr:spPr>
        <a:xfrm>
          <a:off x="84264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63</xdr:row>
      <xdr:rowOff>0</xdr:rowOff>
    </xdr:from>
    <xdr:ext cx="65" cy="172227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5E10D003-CFE2-4FCF-A6D2-3247CFC2A0F1}"/>
            </a:ext>
          </a:extLst>
        </xdr:cNvPr>
        <xdr:cNvSpPr txBox="1"/>
      </xdr:nvSpPr>
      <xdr:spPr>
        <a:xfrm>
          <a:off x="84264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64</xdr:row>
      <xdr:rowOff>0</xdr:rowOff>
    </xdr:from>
    <xdr:ext cx="65" cy="172227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77540AFD-C103-4376-B32B-97BC63E158F4}"/>
            </a:ext>
          </a:extLst>
        </xdr:cNvPr>
        <xdr:cNvSpPr txBox="1"/>
      </xdr:nvSpPr>
      <xdr:spPr>
        <a:xfrm>
          <a:off x="8426450" y="1193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64</xdr:row>
      <xdr:rowOff>0</xdr:rowOff>
    </xdr:from>
    <xdr:ext cx="65" cy="172227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8E1B649A-882D-49F7-B765-10D2847D108A}"/>
            </a:ext>
          </a:extLst>
        </xdr:cNvPr>
        <xdr:cNvSpPr txBox="1"/>
      </xdr:nvSpPr>
      <xdr:spPr>
        <a:xfrm>
          <a:off x="8426450" y="1193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64</xdr:row>
      <xdr:rowOff>0</xdr:rowOff>
    </xdr:from>
    <xdr:ext cx="65" cy="172227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1EB5407C-E136-4631-B571-A818DACA649F}"/>
            </a:ext>
          </a:extLst>
        </xdr:cNvPr>
        <xdr:cNvSpPr txBox="1"/>
      </xdr:nvSpPr>
      <xdr:spPr>
        <a:xfrm>
          <a:off x="8426450" y="1193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64</xdr:row>
      <xdr:rowOff>0</xdr:rowOff>
    </xdr:from>
    <xdr:ext cx="65" cy="172227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9A5B982E-5053-4EEC-8317-CCE8C12BCC46}"/>
            </a:ext>
          </a:extLst>
        </xdr:cNvPr>
        <xdr:cNvSpPr txBox="1"/>
      </xdr:nvSpPr>
      <xdr:spPr>
        <a:xfrm>
          <a:off x="8426450" y="1193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65" cy="172227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D1BEAFE8-8DC5-4249-BFC2-8A7473EC7E06}"/>
            </a:ext>
          </a:extLst>
        </xdr:cNvPr>
        <xdr:cNvSpPr txBox="1"/>
      </xdr:nvSpPr>
      <xdr:spPr>
        <a:xfrm>
          <a:off x="8426450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65" cy="172227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D057002C-60DC-4F3C-B734-44BADDD8F135}"/>
            </a:ext>
          </a:extLst>
        </xdr:cNvPr>
        <xdr:cNvSpPr txBox="1"/>
      </xdr:nvSpPr>
      <xdr:spPr>
        <a:xfrm>
          <a:off x="8426450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65" cy="172227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6D3762F7-CD2A-4CBD-BC80-82C22F58B3EF}"/>
            </a:ext>
          </a:extLst>
        </xdr:cNvPr>
        <xdr:cNvSpPr txBox="1"/>
      </xdr:nvSpPr>
      <xdr:spPr>
        <a:xfrm>
          <a:off x="8426450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65</xdr:row>
      <xdr:rowOff>0</xdr:rowOff>
    </xdr:from>
    <xdr:ext cx="65" cy="172227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5F877975-E09F-4FD6-A3DB-66E1EACCE560}"/>
            </a:ext>
          </a:extLst>
        </xdr:cNvPr>
        <xdr:cNvSpPr txBox="1"/>
      </xdr:nvSpPr>
      <xdr:spPr>
        <a:xfrm>
          <a:off x="8426450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65" cy="172227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5A62CCAC-9A45-45D4-85BF-70D00293E66F}"/>
            </a:ext>
          </a:extLst>
        </xdr:cNvPr>
        <xdr:cNvSpPr txBox="1"/>
      </xdr:nvSpPr>
      <xdr:spPr>
        <a:xfrm>
          <a:off x="842645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65" cy="172227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E073A090-2085-48A1-91B6-D586D8E0D44B}"/>
            </a:ext>
          </a:extLst>
        </xdr:cNvPr>
        <xdr:cNvSpPr txBox="1"/>
      </xdr:nvSpPr>
      <xdr:spPr>
        <a:xfrm>
          <a:off x="842645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65" cy="172227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C674F00C-D611-47DA-9FB9-411B48130948}"/>
            </a:ext>
          </a:extLst>
        </xdr:cNvPr>
        <xdr:cNvSpPr txBox="1"/>
      </xdr:nvSpPr>
      <xdr:spPr>
        <a:xfrm>
          <a:off x="842645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66</xdr:row>
      <xdr:rowOff>0</xdr:rowOff>
    </xdr:from>
    <xdr:ext cx="65" cy="172227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8A3BD7FF-052C-4A9F-A680-82F2F9954354}"/>
            </a:ext>
          </a:extLst>
        </xdr:cNvPr>
        <xdr:cNvSpPr txBox="1"/>
      </xdr:nvSpPr>
      <xdr:spPr>
        <a:xfrm>
          <a:off x="842645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65" cy="172227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95E37C0B-1D65-47BC-BDC3-C51203DDD4BA}"/>
            </a:ext>
          </a:extLst>
        </xdr:cNvPr>
        <xdr:cNvSpPr txBox="1"/>
      </xdr:nvSpPr>
      <xdr:spPr>
        <a:xfrm>
          <a:off x="842645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65" cy="172227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7B054F2E-BD82-4466-B20E-E19E3831CBDF}"/>
            </a:ext>
          </a:extLst>
        </xdr:cNvPr>
        <xdr:cNvSpPr txBox="1"/>
      </xdr:nvSpPr>
      <xdr:spPr>
        <a:xfrm>
          <a:off x="842645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65" cy="172227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E0D4988A-79A7-4B42-9569-8998C7513D12}"/>
            </a:ext>
          </a:extLst>
        </xdr:cNvPr>
        <xdr:cNvSpPr txBox="1"/>
      </xdr:nvSpPr>
      <xdr:spPr>
        <a:xfrm>
          <a:off x="842645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67</xdr:row>
      <xdr:rowOff>0</xdr:rowOff>
    </xdr:from>
    <xdr:ext cx="65" cy="172227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D9EF648C-CE63-4D3C-BA92-03549F05A981}"/>
            </a:ext>
          </a:extLst>
        </xdr:cNvPr>
        <xdr:cNvSpPr txBox="1"/>
      </xdr:nvSpPr>
      <xdr:spPr>
        <a:xfrm>
          <a:off x="842645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65" cy="172227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93084F24-59CA-4E01-B6F5-97F7F7026487}"/>
            </a:ext>
          </a:extLst>
        </xdr:cNvPr>
        <xdr:cNvSpPr txBox="1"/>
      </xdr:nvSpPr>
      <xdr:spPr>
        <a:xfrm>
          <a:off x="8426450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65" cy="172227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598581DB-F75E-4BE4-83F8-BBF60474D135}"/>
            </a:ext>
          </a:extLst>
        </xdr:cNvPr>
        <xdr:cNvSpPr txBox="1"/>
      </xdr:nvSpPr>
      <xdr:spPr>
        <a:xfrm>
          <a:off x="8426450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65" cy="172227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FB55AF7F-8920-466F-A97A-DDE0B3BCB8AB}"/>
            </a:ext>
          </a:extLst>
        </xdr:cNvPr>
        <xdr:cNvSpPr txBox="1"/>
      </xdr:nvSpPr>
      <xdr:spPr>
        <a:xfrm>
          <a:off x="8426450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68</xdr:row>
      <xdr:rowOff>0</xdr:rowOff>
    </xdr:from>
    <xdr:ext cx="65" cy="172227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FB9F5482-9A38-427D-AD59-3D32086D7730}"/>
            </a:ext>
          </a:extLst>
        </xdr:cNvPr>
        <xdr:cNvSpPr txBox="1"/>
      </xdr:nvSpPr>
      <xdr:spPr>
        <a:xfrm>
          <a:off x="8426450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65" cy="172227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75AFC921-3307-4E6C-8BBC-E98AD4A2C3CA}"/>
            </a:ext>
          </a:extLst>
        </xdr:cNvPr>
        <xdr:cNvSpPr txBox="1"/>
      </xdr:nvSpPr>
      <xdr:spPr>
        <a:xfrm>
          <a:off x="842645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65" cy="172227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D9426DDD-66E2-42D6-A6A9-FF65E5EB4D9A}"/>
            </a:ext>
          </a:extLst>
        </xdr:cNvPr>
        <xdr:cNvSpPr txBox="1"/>
      </xdr:nvSpPr>
      <xdr:spPr>
        <a:xfrm>
          <a:off x="842645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65" cy="172227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EE878ECA-D540-41F6-A37D-1A5B7EA75246}"/>
            </a:ext>
          </a:extLst>
        </xdr:cNvPr>
        <xdr:cNvSpPr txBox="1"/>
      </xdr:nvSpPr>
      <xdr:spPr>
        <a:xfrm>
          <a:off x="842645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65" cy="172227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9615FA6B-BB47-4DAE-9E7B-9036FCC11C90}"/>
            </a:ext>
          </a:extLst>
        </xdr:cNvPr>
        <xdr:cNvSpPr txBox="1"/>
      </xdr:nvSpPr>
      <xdr:spPr>
        <a:xfrm>
          <a:off x="842645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65" cy="172227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B7530074-3ACE-4AD9-843D-5421F5C022CE}"/>
            </a:ext>
          </a:extLst>
        </xdr:cNvPr>
        <xdr:cNvSpPr txBox="1"/>
      </xdr:nvSpPr>
      <xdr:spPr>
        <a:xfrm>
          <a:off x="842645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65" cy="172227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CE32B706-49D2-4045-85FE-203B1A874C8B}"/>
            </a:ext>
          </a:extLst>
        </xdr:cNvPr>
        <xdr:cNvSpPr txBox="1"/>
      </xdr:nvSpPr>
      <xdr:spPr>
        <a:xfrm>
          <a:off x="842645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65" cy="172227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4683030F-A71F-486E-BCDB-CB42522BDD84}"/>
            </a:ext>
          </a:extLst>
        </xdr:cNvPr>
        <xdr:cNvSpPr txBox="1"/>
      </xdr:nvSpPr>
      <xdr:spPr>
        <a:xfrm>
          <a:off x="842645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65" cy="172227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807419BF-A0EA-4B7A-BE0A-4EC061B9A128}"/>
            </a:ext>
          </a:extLst>
        </xdr:cNvPr>
        <xdr:cNvSpPr txBox="1"/>
      </xdr:nvSpPr>
      <xdr:spPr>
        <a:xfrm>
          <a:off x="842645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65" cy="172227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6D7FB9BB-43CA-4250-B000-6DDCC6D52185}"/>
            </a:ext>
          </a:extLst>
        </xdr:cNvPr>
        <xdr:cNvSpPr txBox="1"/>
      </xdr:nvSpPr>
      <xdr:spPr>
        <a:xfrm>
          <a:off x="8426450" y="1322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65" cy="172227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E81288BA-C118-4B5C-841D-01013DA43F48}"/>
            </a:ext>
          </a:extLst>
        </xdr:cNvPr>
        <xdr:cNvSpPr txBox="1"/>
      </xdr:nvSpPr>
      <xdr:spPr>
        <a:xfrm>
          <a:off x="8426450" y="1322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65" cy="172227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F12D2F34-6F50-4F20-B916-9D8D617A4F1F}"/>
            </a:ext>
          </a:extLst>
        </xdr:cNvPr>
        <xdr:cNvSpPr txBox="1"/>
      </xdr:nvSpPr>
      <xdr:spPr>
        <a:xfrm>
          <a:off x="8426450" y="1322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71</xdr:row>
      <xdr:rowOff>0</xdr:rowOff>
    </xdr:from>
    <xdr:ext cx="65" cy="172227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9CE4ED6B-E81F-48A3-9344-28EDB8B6BABE}"/>
            </a:ext>
          </a:extLst>
        </xdr:cNvPr>
        <xdr:cNvSpPr txBox="1"/>
      </xdr:nvSpPr>
      <xdr:spPr>
        <a:xfrm>
          <a:off x="8426450" y="1322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72</xdr:row>
      <xdr:rowOff>0</xdr:rowOff>
    </xdr:from>
    <xdr:ext cx="65" cy="172227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C073850-F583-45DD-9EAC-0030BB667B84}"/>
            </a:ext>
          </a:extLst>
        </xdr:cNvPr>
        <xdr:cNvSpPr txBox="1"/>
      </xdr:nvSpPr>
      <xdr:spPr>
        <a:xfrm>
          <a:off x="8426450" y="1340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72</xdr:row>
      <xdr:rowOff>0</xdr:rowOff>
    </xdr:from>
    <xdr:ext cx="65" cy="172227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34405C42-B983-41CD-873D-DCBCB7FB296A}"/>
            </a:ext>
          </a:extLst>
        </xdr:cNvPr>
        <xdr:cNvSpPr txBox="1"/>
      </xdr:nvSpPr>
      <xdr:spPr>
        <a:xfrm>
          <a:off x="8426450" y="1340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72</xdr:row>
      <xdr:rowOff>0</xdr:rowOff>
    </xdr:from>
    <xdr:ext cx="65" cy="172227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AFCC6594-7A83-4B04-945B-50C2FDDB2005}"/>
            </a:ext>
          </a:extLst>
        </xdr:cNvPr>
        <xdr:cNvSpPr txBox="1"/>
      </xdr:nvSpPr>
      <xdr:spPr>
        <a:xfrm>
          <a:off x="8426450" y="1340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72</xdr:row>
      <xdr:rowOff>0</xdr:rowOff>
    </xdr:from>
    <xdr:ext cx="65" cy="172227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6DFB74F1-C1A9-4EFB-8D20-EEBD2E427518}"/>
            </a:ext>
          </a:extLst>
        </xdr:cNvPr>
        <xdr:cNvSpPr txBox="1"/>
      </xdr:nvSpPr>
      <xdr:spPr>
        <a:xfrm>
          <a:off x="8426450" y="1340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73</xdr:row>
      <xdr:rowOff>0</xdr:rowOff>
    </xdr:from>
    <xdr:ext cx="65" cy="172227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D1825BBA-427F-46FD-AD6C-A1AF145939D9}"/>
            </a:ext>
          </a:extLst>
        </xdr:cNvPr>
        <xdr:cNvSpPr txBox="1"/>
      </xdr:nvSpPr>
      <xdr:spPr>
        <a:xfrm>
          <a:off x="8426450" y="135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73</xdr:row>
      <xdr:rowOff>0</xdr:rowOff>
    </xdr:from>
    <xdr:ext cx="65" cy="172227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D834E5F8-517A-4AC0-AB99-524A4A493596}"/>
            </a:ext>
          </a:extLst>
        </xdr:cNvPr>
        <xdr:cNvSpPr txBox="1"/>
      </xdr:nvSpPr>
      <xdr:spPr>
        <a:xfrm>
          <a:off x="8426450" y="135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73</xdr:row>
      <xdr:rowOff>0</xdr:rowOff>
    </xdr:from>
    <xdr:ext cx="65" cy="172227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6834D240-0ABE-452B-B176-5A1CD9F7C782}"/>
            </a:ext>
          </a:extLst>
        </xdr:cNvPr>
        <xdr:cNvSpPr txBox="1"/>
      </xdr:nvSpPr>
      <xdr:spPr>
        <a:xfrm>
          <a:off x="8426450" y="135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73</xdr:row>
      <xdr:rowOff>0</xdr:rowOff>
    </xdr:from>
    <xdr:ext cx="65" cy="172227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112E9ED0-92ED-48B2-B1E4-6D6932807640}"/>
            </a:ext>
          </a:extLst>
        </xdr:cNvPr>
        <xdr:cNvSpPr txBox="1"/>
      </xdr:nvSpPr>
      <xdr:spPr>
        <a:xfrm>
          <a:off x="8426450" y="135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74</xdr:row>
      <xdr:rowOff>0</xdr:rowOff>
    </xdr:from>
    <xdr:ext cx="65" cy="172227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1F8797BF-7CA3-43F0-9701-0C9638C5C08A}"/>
            </a:ext>
          </a:extLst>
        </xdr:cNvPr>
        <xdr:cNvSpPr txBox="1"/>
      </xdr:nvSpPr>
      <xdr:spPr>
        <a:xfrm>
          <a:off x="8426450" y="137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74</xdr:row>
      <xdr:rowOff>0</xdr:rowOff>
    </xdr:from>
    <xdr:ext cx="65" cy="172227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B249BE7F-EA22-4332-A8E0-D4A62446F2E6}"/>
            </a:ext>
          </a:extLst>
        </xdr:cNvPr>
        <xdr:cNvSpPr txBox="1"/>
      </xdr:nvSpPr>
      <xdr:spPr>
        <a:xfrm>
          <a:off x="8426450" y="137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74</xdr:row>
      <xdr:rowOff>0</xdr:rowOff>
    </xdr:from>
    <xdr:ext cx="65" cy="172227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960D31CB-B348-4825-93DE-331677364DD7}"/>
            </a:ext>
          </a:extLst>
        </xdr:cNvPr>
        <xdr:cNvSpPr txBox="1"/>
      </xdr:nvSpPr>
      <xdr:spPr>
        <a:xfrm>
          <a:off x="8426450" y="137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74</xdr:row>
      <xdr:rowOff>0</xdr:rowOff>
    </xdr:from>
    <xdr:ext cx="65" cy="172227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E5FE3919-A8BA-42AB-95F2-93301E7EF293}"/>
            </a:ext>
          </a:extLst>
        </xdr:cNvPr>
        <xdr:cNvSpPr txBox="1"/>
      </xdr:nvSpPr>
      <xdr:spPr>
        <a:xfrm>
          <a:off x="8426450" y="137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75</xdr:row>
      <xdr:rowOff>0</xdr:rowOff>
    </xdr:from>
    <xdr:ext cx="65" cy="172227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698A2AA6-1F29-4EC8-8A8B-F57114D9A526}"/>
            </a:ext>
          </a:extLst>
        </xdr:cNvPr>
        <xdr:cNvSpPr txBox="1"/>
      </xdr:nvSpPr>
      <xdr:spPr>
        <a:xfrm>
          <a:off x="842645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75</xdr:row>
      <xdr:rowOff>0</xdr:rowOff>
    </xdr:from>
    <xdr:ext cx="65" cy="172227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7804BFBB-2161-480F-A1C7-8134C7F83B19}"/>
            </a:ext>
          </a:extLst>
        </xdr:cNvPr>
        <xdr:cNvSpPr txBox="1"/>
      </xdr:nvSpPr>
      <xdr:spPr>
        <a:xfrm>
          <a:off x="842645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75</xdr:row>
      <xdr:rowOff>0</xdr:rowOff>
    </xdr:from>
    <xdr:ext cx="65" cy="172227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3D833C84-4AAE-43A4-99DB-D1BD97811A51}"/>
            </a:ext>
          </a:extLst>
        </xdr:cNvPr>
        <xdr:cNvSpPr txBox="1"/>
      </xdr:nvSpPr>
      <xdr:spPr>
        <a:xfrm>
          <a:off x="842645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75</xdr:row>
      <xdr:rowOff>0</xdr:rowOff>
    </xdr:from>
    <xdr:ext cx="65" cy="172227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9244E681-86B8-4483-9BD5-9476EE59FE8A}"/>
            </a:ext>
          </a:extLst>
        </xdr:cNvPr>
        <xdr:cNvSpPr txBox="1"/>
      </xdr:nvSpPr>
      <xdr:spPr>
        <a:xfrm>
          <a:off x="842645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65" cy="172227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51A74713-0C2C-4259-97D8-C3F509CF0FAA}"/>
            </a:ext>
          </a:extLst>
        </xdr:cNvPr>
        <xdr:cNvSpPr txBox="1"/>
      </xdr:nvSpPr>
      <xdr:spPr>
        <a:xfrm>
          <a:off x="84264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65" cy="172227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C1CE7C2C-C8EB-4FAC-85A0-CB13666B7127}"/>
            </a:ext>
          </a:extLst>
        </xdr:cNvPr>
        <xdr:cNvSpPr txBox="1"/>
      </xdr:nvSpPr>
      <xdr:spPr>
        <a:xfrm>
          <a:off x="84264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65" cy="172227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C2859491-A837-4852-BBCF-C8B14EB1053B}"/>
            </a:ext>
          </a:extLst>
        </xdr:cNvPr>
        <xdr:cNvSpPr txBox="1"/>
      </xdr:nvSpPr>
      <xdr:spPr>
        <a:xfrm>
          <a:off x="84264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76</xdr:row>
      <xdr:rowOff>0</xdr:rowOff>
    </xdr:from>
    <xdr:ext cx="65" cy="172227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6B5AE4AF-EE77-40D9-A618-04EE906FB949}"/>
            </a:ext>
          </a:extLst>
        </xdr:cNvPr>
        <xdr:cNvSpPr txBox="1"/>
      </xdr:nvSpPr>
      <xdr:spPr>
        <a:xfrm>
          <a:off x="84264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117</xdr:row>
      <xdr:rowOff>0</xdr:rowOff>
    </xdr:from>
    <xdr:ext cx="65" cy="172227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D1FC0574-284B-4D40-B66A-A3FE3F3F24C8}"/>
            </a:ext>
          </a:extLst>
        </xdr:cNvPr>
        <xdr:cNvSpPr txBox="1"/>
      </xdr:nvSpPr>
      <xdr:spPr>
        <a:xfrm>
          <a:off x="842645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117</xdr:row>
      <xdr:rowOff>0</xdr:rowOff>
    </xdr:from>
    <xdr:ext cx="65" cy="172227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283A1064-6F2C-45AB-8B0D-11E5E167D7AC}"/>
            </a:ext>
          </a:extLst>
        </xdr:cNvPr>
        <xdr:cNvSpPr txBox="1"/>
      </xdr:nvSpPr>
      <xdr:spPr>
        <a:xfrm>
          <a:off x="842645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117</xdr:row>
      <xdr:rowOff>0</xdr:rowOff>
    </xdr:from>
    <xdr:ext cx="65" cy="172227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FABC538D-22AB-4D48-988E-0093FB797526}"/>
            </a:ext>
          </a:extLst>
        </xdr:cNvPr>
        <xdr:cNvSpPr txBox="1"/>
      </xdr:nvSpPr>
      <xdr:spPr>
        <a:xfrm>
          <a:off x="842645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117</xdr:row>
      <xdr:rowOff>0</xdr:rowOff>
    </xdr:from>
    <xdr:ext cx="65" cy="172227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2083BD98-A327-46D2-9626-BB07DB28D07C}"/>
            </a:ext>
          </a:extLst>
        </xdr:cNvPr>
        <xdr:cNvSpPr txBox="1"/>
      </xdr:nvSpPr>
      <xdr:spPr>
        <a:xfrm>
          <a:off x="842645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3EF3B497-4218-4587-B01F-FCA49A729291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51FD4E16-DAB7-4112-AF67-974AC5FB5EC0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CC2360AD-DEF3-46A7-B572-7497015A207D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DDCF4CA3-6841-4D3D-8EEE-41268CF66D5E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EEF76081-8718-46F2-BEF3-F413BFDDE0F2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EF45A6AD-151D-414E-BB89-79177F0A8BE7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C275D1A8-D15D-4F14-ACBC-BE2A065F1978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AFA91983-3DB9-4B85-824B-78117B47B313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120</xdr:row>
      <xdr:rowOff>0</xdr:rowOff>
    </xdr:from>
    <xdr:ext cx="65" cy="172227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BDFAAC26-E774-408E-AB03-093D28356D09}"/>
            </a:ext>
          </a:extLst>
        </xdr:cNvPr>
        <xdr:cNvSpPr txBox="1"/>
      </xdr:nvSpPr>
      <xdr:spPr>
        <a:xfrm>
          <a:off x="842645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120</xdr:row>
      <xdr:rowOff>0</xdr:rowOff>
    </xdr:from>
    <xdr:ext cx="65" cy="172227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82102F07-ACF0-4EAC-9F27-7708D8893906}"/>
            </a:ext>
          </a:extLst>
        </xdr:cNvPr>
        <xdr:cNvSpPr txBox="1"/>
      </xdr:nvSpPr>
      <xdr:spPr>
        <a:xfrm>
          <a:off x="842645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120</xdr:row>
      <xdr:rowOff>0</xdr:rowOff>
    </xdr:from>
    <xdr:ext cx="65" cy="172227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3689C034-9B91-4017-BF4B-BF38E8391183}"/>
            </a:ext>
          </a:extLst>
        </xdr:cNvPr>
        <xdr:cNvSpPr txBox="1"/>
      </xdr:nvSpPr>
      <xdr:spPr>
        <a:xfrm>
          <a:off x="842645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120</xdr:row>
      <xdr:rowOff>0</xdr:rowOff>
    </xdr:from>
    <xdr:ext cx="65" cy="172227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4F7E1661-6B1E-4BB8-90D5-88D579AB194D}"/>
            </a:ext>
          </a:extLst>
        </xdr:cNvPr>
        <xdr:cNvSpPr txBox="1"/>
      </xdr:nvSpPr>
      <xdr:spPr>
        <a:xfrm>
          <a:off x="842645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65" cy="172227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65F3F575-051F-46F5-B36A-B1C785186DAF}"/>
            </a:ext>
          </a:extLst>
        </xdr:cNvPr>
        <xdr:cNvSpPr txBox="1"/>
      </xdr:nvSpPr>
      <xdr:spPr>
        <a:xfrm>
          <a:off x="842645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65" cy="172227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A707760A-9A1A-41D9-88B4-308BDC1A44B7}"/>
            </a:ext>
          </a:extLst>
        </xdr:cNvPr>
        <xdr:cNvSpPr txBox="1"/>
      </xdr:nvSpPr>
      <xdr:spPr>
        <a:xfrm>
          <a:off x="842645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65" cy="172227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6BB55411-7973-4AE5-A5C6-BA332311BB68}"/>
            </a:ext>
          </a:extLst>
        </xdr:cNvPr>
        <xdr:cNvSpPr txBox="1"/>
      </xdr:nvSpPr>
      <xdr:spPr>
        <a:xfrm>
          <a:off x="842645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65" cy="172227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93480F60-5AB4-4D0A-87A3-527BEED3B028}"/>
            </a:ext>
          </a:extLst>
        </xdr:cNvPr>
        <xdr:cNvSpPr txBox="1"/>
      </xdr:nvSpPr>
      <xdr:spPr>
        <a:xfrm>
          <a:off x="842645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65" cy="172227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EA3C2CFE-BA56-48D1-AAE2-0A6B74954CC8}"/>
            </a:ext>
          </a:extLst>
        </xdr:cNvPr>
        <xdr:cNvSpPr txBox="1"/>
      </xdr:nvSpPr>
      <xdr:spPr>
        <a:xfrm>
          <a:off x="842645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65" cy="172227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9BFC9CBE-7123-4CA4-B2CC-2B8B73E3F484}"/>
            </a:ext>
          </a:extLst>
        </xdr:cNvPr>
        <xdr:cNvSpPr txBox="1"/>
      </xdr:nvSpPr>
      <xdr:spPr>
        <a:xfrm>
          <a:off x="842645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65" cy="172227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162548B8-C4AC-4E8B-A5A6-30CDE06E74DB}"/>
            </a:ext>
          </a:extLst>
        </xdr:cNvPr>
        <xdr:cNvSpPr txBox="1"/>
      </xdr:nvSpPr>
      <xdr:spPr>
        <a:xfrm>
          <a:off x="842645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65" cy="172227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4ED9171E-D362-410D-A46D-9B77D1946827}"/>
            </a:ext>
          </a:extLst>
        </xdr:cNvPr>
        <xdr:cNvSpPr txBox="1"/>
      </xdr:nvSpPr>
      <xdr:spPr>
        <a:xfrm>
          <a:off x="842645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77</xdr:row>
      <xdr:rowOff>0</xdr:rowOff>
    </xdr:from>
    <xdr:ext cx="65" cy="172227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749F8DAA-F3D8-492C-80E5-3C8FF1AA3C0F}"/>
            </a:ext>
          </a:extLst>
        </xdr:cNvPr>
        <xdr:cNvSpPr txBox="1"/>
      </xdr:nvSpPr>
      <xdr:spPr>
        <a:xfrm>
          <a:off x="8426450" y="1432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77</xdr:row>
      <xdr:rowOff>0</xdr:rowOff>
    </xdr:from>
    <xdr:ext cx="65" cy="172227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EABEB58D-7CBB-40C8-9138-35D1BD6CF5A2}"/>
            </a:ext>
          </a:extLst>
        </xdr:cNvPr>
        <xdr:cNvSpPr txBox="1"/>
      </xdr:nvSpPr>
      <xdr:spPr>
        <a:xfrm>
          <a:off x="8426450" y="1432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77</xdr:row>
      <xdr:rowOff>0</xdr:rowOff>
    </xdr:from>
    <xdr:ext cx="65" cy="172227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A29C0647-6806-4795-998C-E487B3CD8556}"/>
            </a:ext>
          </a:extLst>
        </xdr:cNvPr>
        <xdr:cNvSpPr txBox="1"/>
      </xdr:nvSpPr>
      <xdr:spPr>
        <a:xfrm>
          <a:off x="8426450" y="1432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77</xdr:row>
      <xdr:rowOff>0</xdr:rowOff>
    </xdr:from>
    <xdr:ext cx="65" cy="172227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85D42E7D-E77A-44F8-BE30-BF00ED0474C3}"/>
            </a:ext>
          </a:extLst>
        </xdr:cNvPr>
        <xdr:cNvSpPr txBox="1"/>
      </xdr:nvSpPr>
      <xdr:spPr>
        <a:xfrm>
          <a:off x="8426450" y="1432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78</xdr:row>
      <xdr:rowOff>0</xdr:rowOff>
    </xdr:from>
    <xdr:ext cx="65" cy="172227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1B469130-C345-4AA5-9E99-1752C992E640}"/>
            </a:ext>
          </a:extLst>
        </xdr:cNvPr>
        <xdr:cNvSpPr txBox="1"/>
      </xdr:nvSpPr>
      <xdr:spPr>
        <a:xfrm>
          <a:off x="842645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78</xdr:row>
      <xdr:rowOff>0</xdr:rowOff>
    </xdr:from>
    <xdr:ext cx="65" cy="172227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F76076EA-58B6-405F-9D7B-715B12029B55}"/>
            </a:ext>
          </a:extLst>
        </xdr:cNvPr>
        <xdr:cNvSpPr txBox="1"/>
      </xdr:nvSpPr>
      <xdr:spPr>
        <a:xfrm>
          <a:off x="842645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78</xdr:row>
      <xdr:rowOff>0</xdr:rowOff>
    </xdr:from>
    <xdr:ext cx="65" cy="172227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F0DA7B16-4D6E-4FB2-9CAD-B821AC356169}"/>
            </a:ext>
          </a:extLst>
        </xdr:cNvPr>
        <xdr:cNvSpPr txBox="1"/>
      </xdr:nvSpPr>
      <xdr:spPr>
        <a:xfrm>
          <a:off x="842645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78</xdr:row>
      <xdr:rowOff>0</xdr:rowOff>
    </xdr:from>
    <xdr:ext cx="65" cy="172227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DBC6E089-5580-4AF0-A92E-46FF78C535AB}"/>
            </a:ext>
          </a:extLst>
        </xdr:cNvPr>
        <xdr:cNvSpPr txBox="1"/>
      </xdr:nvSpPr>
      <xdr:spPr>
        <a:xfrm>
          <a:off x="842645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65" cy="172227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47D5CA2B-E409-4F0A-9608-480ABCA93A30}"/>
            </a:ext>
          </a:extLst>
        </xdr:cNvPr>
        <xdr:cNvSpPr txBox="1"/>
      </xdr:nvSpPr>
      <xdr:spPr>
        <a:xfrm>
          <a:off x="8426450" y="14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65" cy="172227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BF064F52-10FD-4ED0-9E17-E37C96A46E7B}"/>
            </a:ext>
          </a:extLst>
        </xdr:cNvPr>
        <xdr:cNvSpPr txBox="1"/>
      </xdr:nvSpPr>
      <xdr:spPr>
        <a:xfrm>
          <a:off x="8426450" y="14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65" cy="172227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D696C246-DB41-4D26-A3DB-08026DA2B12B}"/>
            </a:ext>
          </a:extLst>
        </xdr:cNvPr>
        <xdr:cNvSpPr txBox="1"/>
      </xdr:nvSpPr>
      <xdr:spPr>
        <a:xfrm>
          <a:off x="8426450" y="14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79</xdr:row>
      <xdr:rowOff>0</xdr:rowOff>
    </xdr:from>
    <xdr:ext cx="65" cy="172227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6BE915E7-D675-4D3D-9A5E-525210EA5A8F}"/>
            </a:ext>
          </a:extLst>
        </xdr:cNvPr>
        <xdr:cNvSpPr txBox="1"/>
      </xdr:nvSpPr>
      <xdr:spPr>
        <a:xfrm>
          <a:off x="8426450" y="14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65" cy="172227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C91BFBE7-B494-4D4A-8C10-1C1BED27C350}"/>
            </a:ext>
          </a:extLst>
        </xdr:cNvPr>
        <xdr:cNvSpPr txBox="1"/>
      </xdr:nvSpPr>
      <xdr:spPr>
        <a:xfrm>
          <a:off x="8426450" y="1487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65" cy="172227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EE6BBEB8-A877-4844-A854-9C1FE062F63B}"/>
            </a:ext>
          </a:extLst>
        </xdr:cNvPr>
        <xdr:cNvSpPr txBox="1"/>
      </xdr:nvSpPr>
      <xdr:spPr>
        <a:xfrm>
          <a:off x="8426450" y="1487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65" cy="172227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2E184DE2-3EDD-472E-88E3-0B419DDD83C2}"/>
            </a:ext>
          </a:extLst>
        </xdr:cNvPr>
        <xdr:cNvSpPr txBox="1"/>
      </xdr:nvSpPr>
      <xdr:spPr>
        <a:xfrm>
          <a:off x="8426450" y="1487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80</xdr:row>
      <xdr:rowOff>0</xdr:rowOff>
    </xdr:from>
    <xdr:ext cx="65" cy="172227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CD188FAC-C4E0-4F5E-B31C-FA7FE28EA2B1}"/>
            </a:ext>
          </a:extLst>
        </xdr:cNvPr>
        <xdr:cNvSpPr txBox="1"/>
      </xdr:nvSpPr>
      <xdr:spPr>
        <a:xfrm>
          <a:off x="8426450" y="1487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122</xdr:row>
      <xdr:rowOff>0</xdr:rowOff>
    </xdr:from>
    <xdr:ext cx="65" cy="172227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791A577E-9172-43B8-88F5-71D5E8CABBE5}"/>
            </a:ext>
          </a:extLst>
        </xdr:cNvPr>
        <xdr:cNvSpPr txBox="1"/>
      </xdr:nvSpPr>
      <xdr:spPr>
        <a:xfrm>
          <a:off x="842645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122</xdr:row>
      <xdr:rowOff>0</xdr:rowOff>
    </xdr:from>
    <xdr:ext cx="65" cy="172227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E2119EE9-C987-4B67-B921-38F1CAC4EA82}"/>
            </a:ext>
          </a:extLst>
        </xdr:cNvPr>
        <xdr:cNvSpPr txBox="1"/>
      </xdr:nvSpPr>
      <xdr:spPr>
        <a:xfrm>
          <a:off x="842645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122</xdr:row>
      <xdr:rowOff>0</xdr:rowOff>
    </xdr:from>
    <xdr:ext cx="65" cy="172227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6D6842D1-B605-4EBA-85CF-FB3A97B35CE7}"/>
            </a:ext>
          </a:extLst>
        </xdr:cNvPr>
        <xdr:cNvSpPr txBox="1"/>
      </xdr:nvSpPr>
      <xdr:spPr>
        <a:xfrm>
          <a:off x="842645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122</xdr:row>
      <xdr:rowOff>0</xdr:rowOff>
    </xdr:from>
    <xdr:ext cx="65" cy="172227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A399CB5A-AAC6-4D82-84B2-A28E7F8CCCB4}"/>
            </a:ext>
          </a:extLst>
        </xdr:cNvPr>
        <xdr:cNvSpPr txBox="1"/>
      </xdr:nvSpPr>
      <xdr:spPr>
        <a:xfrm>
          <a:off x="842645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123</xdr:row>
      <xdr:rowOff>0</xdr:rowOff>
    </xdr:from>
    <xdr:ext cx="65" cy="172227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8CEEE688-261F-433D-B257-6CF92E56D867}"/>
            </a:ext>
          </a:extLst>
        </xdr:cNvPr>
        <xdr:cNvSpPr txBox="1"/>
      </xdr:nvSpPr>
      <xdr:spPr>
        <a:xfrm>
          <a:off x="842645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123</xdr:row>
      <xdr:rowOff>0</xdr:rowOff>
    </xdr:from>
    <xdr:ext cx="65" cy="172227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DB6038B7-328F-4894-8049-700DA40CEBE1}"/>
            </a:ext>
          </a:extLst>
        </xdr:cNvPr>
        <xdr:cNvSpPr txBox="1"/>
      </xdr:nvSpPr>
      <xdr:spPr>
        <a:xfrm>
          <a:off x="842645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123</xdr:row>
      <xdr:rowOff>0</xdr:rowOff>
    </xdr:from>
    <xdr:ext cx="65" cy="172227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F98EEDAA-28BB-470C-BA05-B2C2EF89DE4C}"/>
            </a:ext>
          </a:extLst>
        </xdr:cNvPr>
        <xdr:cNvSpPr txBox="1"/>
      </xdr:nvSpPr>
      <xdr:spPr>
        <a:xfrm>
          <a:off x="842645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123</xdr:row>
      <xdr:rowOff>0</xdr:rowOff>
    </xdr:from>
    <xdr:ext cx="65" cy="172227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DE83129A-2BC0-450B-A64D-76E462DEAD5D}"/>
            </a:ext>
          </a:extLst>
        </xdr:cNvPr>
        <xdr:cNvSpPr txBox="1"/>
      </xdr:nvSpPr>
      <xdr:spPr>
        <a:xfrm>
          <a:off x="842645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65" cy="172227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521632C1-12C9-4205-BBBF-F64093137041}"/>
            </a:ext>
          </a:extLst>
        </xdr:cNvPr>
        <xdr:cNvSpPr txBox="1"/>
      </xdr:nvSpPr>
      <xdr:spPr>
        <a:xfrm>
          <a:off x="8426450" y="150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65" cy="172227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CCDAF44D-8D58-4FC5-93F7-490C2513C5A4}"/>
            </a:ext>
          </a:extLst>
        </xdr:cNvPr>
        <xdr:cNvSpPr txBox="1"/>
      </xdr:nvSpPr>
      <xdr:spPr>
        <a:xfrm>
          <a:off x="8426450" y="150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65" cy="172227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8EEBE5EB-B817-41CB-A978-3FBCCA9F235E}"/>
            </a:ext>
          </a:extLst>
        </xdr:cNvPr>
        <xdr:cNvSpPr txBox="1"/>
      </xdr:nvSpPr>
      <xdr:spPr>
        <a:xfrm>
          <a:off x="8426450" y="150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65" cy="172227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A8838E24-9547-43FF-9655-74A1BB6A4BA0}"/>
            </a:ext>
          </a:extLst>
        </xdr:cNvPr>
        <xdr:cNvSpPr txBox="1"/>
      </xdr:nvSpPr>
      <xdr:spPr>
        <a:xfrm>
          <a:off x="8426450" y="150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65" cy="172227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E847BAB9-26CB-4678-9C07-6E490A3E87D2}"/>
            </a:ext>
          </a:extLst>
        </xdr:cNvPr>
        <xdr:cNvSpPr txBox="1"/>
      </xdr:nvSpPr>
      <xdr:spPr>
        <a:xfrm>
          <a:off x="8426450" y="1524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65" cy="172227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23D5463D-46D1-41A2-B396-1110F8E48354}"/>
            </a:ext>
          </a:extLst>
        </xdr:cNvPr>
        <xdr:cNvSpPr txBox="1"/>
      </xdr:nvSpPr>
      <xdr:spPr>
        <a:xfrm>
          <a:off x="8426450" y="1524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65" cy="172227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ED08FD19-BF01-4C74-BB58-B3BFAA0F0CEE}"/>
            </a:ext>
          </a:extLst>
        </xdr:cNvPr>
        <xdr:cNvSpPr txBox="1"/>
      </xdr:nvSpPr>
      <xdr:spPr>
        <a:xfrm>
          <a:off x="8426450" y="1524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82</xdr:row>
      <xdr:rowOff>0</xdr:rowOff>
    </xdr:from>
    <xdr:ext cx="65" cy="172227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FC3005C4-D5F5-41DE-8E10-AA2A523C25BE}"/>
            </a:ext>
          </a:extLst>
        </xdr:cNvPr>
        <xdr:cNvSpPr txBox="1"/>
      </xdr:nvSpPr>
      <xdr:spPr>
        <a:xfrm>
          <a:off x="8426450" y="1524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65" cy="172227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361F4004-BA01-410C-AE18-ADAA7AF2B583}"/>
            </a:ext>
          </a:extLst>
        </xdr:cNvPr>
        <xdr:cNvSpPr txBox="1"/>
      </xdr:nvSpPr>
      <xdr:spPr>
        <a:xfrm>
          <a:off x="8426450" y="154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65" cy="172227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203014BD-A546-4B98-83DC-877A792058B2}"/>
            </a:ext>
          </a:extLst>
        </xdr:cNvPr>
        <xdr:cNvSpPr txBox="1"/>
      </xdr:nvSpPr>
      <xdr:spPr>
        <a:xfrm>
          <a:off x="8426450" y="154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65" cy="172227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170E6C55-D945-4564-A8AE-6CAB32AA37A9}"/>
            </a:ext>
          </a:extLst>
        </xdr:cNvPr>
        <xdr:cNvSpPr txBox="1"/>
      </xdr:nvSpPr>
      <xdr:spPr>
        <a:xfrm>
          <a:off x="8426450" y="154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83</xdr:row>
      <xdr:rowOff>0</xdr:rowOff>
    </xdr:from>
    <xdr:ext cx="65" cy="172227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9B1815B-D9CF-4E46-A2E9-C6DFAC7383A9}"/>
            </a:ext>
          </a:extLst>
        </xdr:cNvPr>
        <xdr:cNvSpPr txBox="1"/>
      </xdr:nvSpPr>
      <xdr:spPr>
        <a:xfrm>
          <a:off x="8426450" y="154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AA1EA854-A71E-49B4-8E6E-0D986D10CAEC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4C8FC3B0-DBC8-4213-BA75-16CC1E7F1D00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55C1A62F-F7A7-43A4-BE64-6B10EA02A8C9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5977FD43-949D-4BCB-93C9-2BA63BB9A975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65" cy="172227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97A9DF1D-4E9C-49D9-A9B0-90BF0443B7EB}"/>
            </a:ext>
          </a:extLst>
        </xdr:cNvPr>
        <xdr:cNvSpPr txBox="1"/>
      </xdr:nvSpPr>
      <xdr:spPr>
        <a:xfrm>
          <a:off x="842645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65" cy="172227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33F15B63-2F4E-46E2-B278-2A27570547C4}"/>
            </a:ext>
          </a:extLst>
        </xdr:cNvPr>
        <xdr:cNvSpPr txBox="1"/>
      </xdr:nvSpPr>
      <xdr:spPr>
        <a:xfrm>
          <a:off x="842645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65" cy="172227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83B8CC0E-BDE1-4522-9D8B-DFB6B32A4BFC}"/>
            </a:ext>
          </a:extLst>
        </xdr:cNvPr>
        <xdr:cNvSpPr txBox="1"/>
      </xdr:nvSpPr>
      <xdr:spPr>
        <a:xfrm>
          <a:off x="842645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65" cy="172227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E7011828-15F6-48CB-A551-5E93419AD5EC}"/>
            </a:ext>
          </a:extLst>
        </xdr:cNvPr>
        <xdr:cNvSpPr txBox="1"/>
      </xdr:nvSpPr>
      <xdr:spPr>
        <a:xfrm>
          <a:off x="842645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65" cy="172227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30B0DE78-7658-4F3A-A079-364EDE045FFB}"/>
            </a:ext>
          </a:extLst>
        </xdr:cNvPr>
        <xdr:cNvSpPr txBox="1"/>
      </xdr:nvSpPr>
      <xdr:spPr>
        <a:xfrm>
          <a:off x="8426450" y="156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65" cy="172227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60168DE3-F433-431F-A8DD-DAA30E105726}"/>
            </a:ext>
          </a:extLst>
        </xdr:cNvPr>
        <xdr:cNvSpPr txBox="1"/>
      </xdr:nvSpPr>
      <xdr:spPr>
        <a:xfrm>
          <a:off x="8426450" y="156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65" cy="172227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9747BC18-A97C-4B7D-AA18-D62614B360A4}"/>
            </a:ext>
          </a:extLst>
        </xdr:cNvPr>
        <xdr:cNvSpPr txBox="1"/>
      </xdr:nvSpPr>
      <xdr:spPr>
        <a:xfrm>
          <a:off x="8426450" y="156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84</xdr:row>
      <xdr:rowOff>0</xdr:rowOff>
    </xdr:from>
    <xdr:ext cx="65" cy="172227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FE5E16A3-19D2-4E36-9FCE-BCCFBD08DB8C}"/>
            </a:ext>
          </a:extLst>
        </xdr:cNvPr>
        <xdr:cNvSpPr txBox="1"/>
      </xdr:nvSpPr>
      <xdr:spPr>
        <a:xfrm>
          <a:off x="8426450" y="156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65" cy="172227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717F604A-EC05-415A-8891-858C8E9533D1}"/>
            </a:ext>
          </a:extLst>
        </xdr:cNvPr>
        <xdr:cNvSpPr txBox="1"/>
      </xdr:nvSpPr>
      <xdr:spPr>
        <a:xfrm>
          <a:off x="8426450" y="157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65" cy="172227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CF67D67A-3269-45D8-A189-6B242361F5A4}"/>
            </a:ext>
          </a:extLst>
        </xdr:cNvPr>
        <xdr:cNvSpPr txBox="1"/>
      </xdr:nvSpPr>
      <xdr:spPr>
        <a:xfrm>
          <a:off x="8426450" y="157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65" cy="172227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CA5EBE3A-31FC-4C98-8D67-E64A9A000DDC}"/>
            </a:ext>
          </a:extLst>
        </xdr:cNvPr>
        <xdr:cNvSpPr txBox="1"/>
      </xdr:nvSpPr>
      <xdr:spPr>
        <a:xfrm>
          <a:off x="8426450" y="157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85</xdr:row>
      <xdr:rowOff>0</xdr:rowOff>
    </xdr:from>
    <xdr:ext cx="65" cy="172227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E6A3C96A-F9C5-4F97-ABF0-A52B2F8613DC}"/>
            </a:ext>
          </a:extLst>
        </xdr:cNvPr>
        <xdr:cNvSpPr txBox="1"/>
      </xdr:nvSpPr>
      <xdr:spPr>
        <a:xfrm>
          <a:off x="8426450" y="157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65" cy="172227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1A10F6C8-8B75-4001-AD4E-1531FA6CF557}"/>
            </a:ext>
          </a:extLst>
        </xdr:cNvPr>
        <xdr:cNvSpPr txBox="1"/>
      </xdr:nvSpPr>
      <xdr:spPr>
        <a:xfrm>
          <a:off x="842645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65" cy="172227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E43142B4-BB71-425D-9C5B-FC4FD18892A7}"/>
            </a:ext>
          </a:extLst>
        </xdr:cNvPr>
        <xdr:cNvSpPr txBox="1"/>
      </xdr:nvSpPr>
      <xdr:spPr>
        <a:xfrm>
          <a:off x="842645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65" cy="172227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C08BBD9A-B087-4090-B82A-F853DDB1BFCC}"/>
            </a:ext>
          </a:extLst>
        </xdr:cNvPr>
        <xdr:cNvSpPr txBox="1"/>
      </xdr:nvSpPr>
      <xdr:spPr>
        <a:xfrm>
          <a:off x="842645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86</xdr:row>
      <xdr:rowOff>0</xdr:rowOff>
    </xdr:from>
    <xdr:ext cx="65" cy="172227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A64F46CA-0842-45F6-851D-B30FBB90C87C}"/>
            </a:ext>
          </a:extLst>
        </xdr:cNvPr>
        <xdr:cNvSpPr txBox="1"/>
      </xdr:nvSpPr>
      <xdr:spPr>
        <a:xfrm>
          <a:off x="842645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127</xdr:row>
      <xdr:rowOff>0</xdr:rowOff>
    </xdr:from>
    <xdr:ext cx="65" cy="172227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B62438C7-865F-427F-8294-07C3F956A2F6}"/>
            </a:ext>
          </a:extLst>
        </xdr:cNvPr>
        <xdr:cNvSpPr txBox="1"/>
      </xdr:nvSpPr>
      <xdr:spPr>
        <a:xfrm>
          <a:off x="842645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127</xdr:row>
      <xdr:rowOff>0</xdr:rowOff>
    </xdr:from>
    <xdr:ext cx="65" cy="172227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6B67A6CF-D0C0-48AD-B6D8-BD6EFC2FCD07}"/>
            </a:ext>
          </a:extLst>
        </xdr:cNvPr>
        <xdr:cNvSpPr txBox="1"/>
      </xdr:nvSpPr>
      <xdr:spPr>
        <a:xfrm>
          <a:off x="842645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127</xdr:row>
      <xdr:rowOff>0</xdr:rowOff>
    </xdr:from>
    <xdr:ext cx="65" cy="172227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200D725-0350-4691-BF2B-5DF7809177EF}"/>
            </a:ext>
          </a:extLst>
        </xdr:cNvPr>
        <xdr:cNvSpPr txBox="1"/>
      </xdr:nvSpPr>
      <xdr:spPr>
        <a:xfrm>
          <a:off x="842645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127</xdr:row>
      <xdr:rowOff>0</xdr:rowOff>
    </xdr:from>
    <xdr:ext cx="65" cy="172227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2A6B9DB6-F37E-4FEF-A784-8C915320563E}"/>
            </a:ext>
          </a:extLst>
        </xdr:cNvPr>
        <xdr:cNvSpPr txBox="1"/>
      </xdr:nvSpPr>
      <xdr:spPr>
        <a:xfrm>
          <a:off x="842645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128</xdr:row>
      <xdr:rowOff>0</xdr:rowOff>
    </xdr:from>
    <xdr:ext cx="65" cy="172227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C33131DB-98E3-4480-8BF9-003CE388A60F}"/>
            </a:ext>
          </a:extLst>
        </xdr:cNvPr>
        <xdr:cNvSpPr txBox="1"/>
      </xdr:nvSpPr>
      <xdr:spPr>
        <a:xfrm>
          <a:off x="842645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128</xdr:row>
      <xdr:rowOff>0</xdr:rowOff>
    </xdr:from>
    <xdr:ext cx="65" cy="172227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44D9A805-0E04-455C-9098-5AEFA8A0AFF2}"/>
            </a:ext>
          </a:extLst>
        </xdr:cNvPr>
        <xdr:cNvSpPr txBox="1"/>
      </xdr:nvSpPr>
      <xdr:spPr>
        <a:xfrm>
          <a:off x="842645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128</xdr:row>
      <xdr:rowOff>0</xdr:rowOff>
    </xdr:from>
    <xdr:ext cx="65" cy="172227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5A86766E-1E54-4822-AD5F-BFE40ACAA0AF}"/>
            </a:ext>
          </a:extLst>
        </xdr:cNvPr>
        <xdr:cNvSpPr txBox="1"/>
      </xdr:nvSpPr>
      <xdr:spPr>
        <a:xfrm>
          <a:off x="842645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128</xdr:row>
      <xdr:rowOff>0</xdr:rowOff>
    </xdr:from>
    <xdr:ext cx="65" cy="172227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117E8775-2914-46B7-B650-A58E9AF223E7}"/>
            </a:ext>
          </a:extLst>
        </xdr:cNvPr>
        <xdr:cNvSpPr txBox="1"/>
      </xdr:nvSpPr>
      <xdr:spPr>
        <a:xfrm>
          <a:off x="842645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126</xdr:row>
      <xdr:rowOff>0</xdr:rowOff>
    </xdr:from>
    <xdr:ext cx="65" cy="172227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16B26DD6-F6F5-496C-869D-858E8A672680}"/>
            </a:ext>
          </a:extLst>
        </xdr:cNvPr>
        <xdr:cNvSpPr txBox="1"/>
      </xdr:nvSpPr>
      <xdr:spPr>
        <a:xfrm>
          <a:off x="84264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126</xdr:row>
      <xdr:rowOff>0</xdr:rowOff>
    </xdr:from>
    <xdr:ext cx="65" cy="172227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6A2176F8-7AD5-4C79-BC6F-783FC9C336B0}"/>
            </a:ext>
          </a:extLst>
        </xdr:cNvPr>
        <xdr:cNvSpPr txBox="1"/>
      </xdr:nvSpPr>
      <xdr:spPr>
        <a:xfrm>
          <a:off x="84264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126</xdr:row>
      <xdr:rowOff>0</xdr:rowOff>
    </xdr:from>
    <xdr:ext cx="65" cy="172227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812E0ED2-B52B-4DB4-946C-88CE2040E347}"/>
            </a:ext>
          </a:extLst>
        </xdr:cNvPr>
        <xdr:cNvSpPr txBox="1"/>
      </xdr:nvSpPr>
      <xdr:spPr>
        <a:xfrm>
          <a:off x="84264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126</xdr:row>
      <xdr:rowOff>0</xdr:rowOff>
    </xdr:from>
    <xdr:ext cx="65" cy="172227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CEF68E78-F9C4-4E7E-85CA-7B50C36F96A5}"/>
            </a:ext>
          </a:extLst>
        </xdr:cNvPr>
        <xdr:cNvSpPr txBox="1"/>
      </xdr:nvSpPr>
      <xdr:spPr>
        <a:xfrm>
          <a:off x="84264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129</xdr:row>
      <xdr:rowOff>0</xdr:rowOff>
    </xdr:from>
    <xdr:ext cx="65" cy="172227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1A9561B6-3A39-406E-9DB9-66852AA13CD6}"/>
            </a:ext>
          </a:extLst>
        </xdr:cNvPr>
        <xdr:cNvSpPr txBox="1"/>
      </xdr:nvSpPr>
      <xdr:spPr>
        <a:xfrm>
          <a:off x="84264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129</xdr:row>
      <xdr:rowOff>0</xdr:rowOff>
    </xdr:from>
    <xdr:ext cx="65" cy="172227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F479FF6E-4824-4AAB-BC50-E021A9790ACD}"/>
            </a:ext>
          </a:extLst>
        </xdr:cNvPr>
        <xdr:cNvSpPr txBox="1"/>
      </xdr:nvSpPr>
      <xdr:spPr>
        <a:xfrm>
          <a:off x="84264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129</xdr:row>
      <xdr:rowOff>0</xdr:rowOff>
    </xdr:from>
    <xdr:ext cx="65" cy="172227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982A8AF8-0E02-464D-82C1-48169472A962}"/>
            </a:ext>
          </a:extLst>
        </xdr:cNvPr>
        <xdr:cNvSpPr txBox="1"/>
      </xdr:nvSpPr>
      <xdr:spPr>
        <a:xfrm>
          <a:off x="84264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129</xdr:row>
      <xdr:rowOff>0</xdr:rowOff>
    </xdr:from>
    <xdr:ext cx="65" cy="172227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75C723AB-00DA-4D60-8A13-6A550CC13CB8}"/>
            </a:ext>
          </a:extLst>
        </xdr:cNvPr>
        <xdr:cNvSpPr txBox="1"/>
      </xdr:nvSpPr>
      <xdr:spPr>
        <a:xfrm>
          <a:off x="84264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8234A772-7C20-4D6C-96C3-B9A0A9101C8D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3302F800-5217-43C3-8E49-581D1034C23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829C1B4D-C765-4A04-89D3-EA3FCB44D09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16328081-7D96-472B-839F-55AF1D4E7C5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87</xdr:row>
      <xdr:rowOff>0</xdr:rowOff>
    </xdr:from>
    <xdr:ext cx="65" cy="172227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FE4A12C3-1DD6-46FA-9A81-5DFC822F82E9}"/>
            </a:ext>
          </a:extLst>
        </xdr:cNvPr>
        <xdr:cNvSpPr txBox="1"/>
      </xdr:nvSpPr>
      <xdr:spPr>
        <a:xfrm>
          <a:off x="842645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87</xdr:row>
      <xdr:rowOff>0</xdr:rowOff>
    </xdr:from>
    <xdr:ext cx="65" cy="172227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B4E422B2-F5A6-4A70-A373-BA7B25475C81}"/>
            </a:ext>
          </a:extLst>
        </xdr:cNvPr>
        <xdr:cNvSpPr txBox="1"/>
      </xdr:nvSpPr>
      <xdr:spPr>
        <a:xfrm>
          <a:off x="842645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87</xdr:row>
      <xdr:rowOff>0</xdr:rowOff>
    </xdr:from>
    <xdr:ext cx="65" cy="172227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93FAADAA-EAE6-4E4F-A959-54047440F793}"/>
            </a:ext>
          </a:extLst>
        </xdr:cNvPr>
        <xdr:cNvSpPr txBox="1"/>
      </xdr:nvSpPr>
      <xdr:spPr>
        <a:xfrm>
          <a:off x="842645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87</xdr:row>
      <xdr:rowOff>0</xdr:rowOff>
    </xdr:from>
    <xdr:ext cx="65" cy="172227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E3889C3D-C374-4430-A7B0-1F6471FCE8BE}"/>
            </a:ext>
          </a:extLst>
        </xdr:cNvPr>
        <xdr:cNvSpPr txBox="1"/>
      </xdr:nvSpPr>
      <xdr:spPr>
        <a:xfrm>
          <a:off x="842645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65" cy="172227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577AA3AA-43F6-4B0F-93F8-417500FBF71D}"/>
            </a:ext>
          </a:extLst>
        </xdr:cNvPr>
        <xdr:cNvSpPr txBox="1"/>
      </xdr:nvSpPr>
      <xdr:spPr>
        <a:xfrm>
          <a:off x="842645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65" cy="172227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B6D16DFD-A31D-473B-AEBA-C28B44ED5ED7}"/>
            </a:ext>
          </a:extLst>
        </xdr:cNvPr>
        <xdr:cNvSpPr txBox="1"/>
      </xdr:nvSpPr>
      <xdr:spPr>
        <a:xfrm>
          <a:off x="842645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65" cy="172227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C582F92B-60FB-496F-AE74-C5EC753B670F}"/>
            </a:ext>
          </a:extLst>
        </xdr:cNvPr>
        <xdr:cNvSpPr txBox="1"/>
      </xdr:nvSpPr>
      <xdr:spPr>
        <a:xfrm>
          <a:off x="842645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65" cy="172227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D7628703-A480-4A83-B994-ED12058DEF5B}"/>
            </a:ext>
          </a:extLst>
        </xdr:cNvPr>
        <xdr:cNvSpPr txBox="1"/>
      </xdr:nvSpPr>
      <xdr:spPr>
        <a:xfrm>
          <a:off x="842645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65" cy="172227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D06C5038-9F15-408D-8CED-617D520DFEC8}"/>
            </a:ext>
          </a:extLst>
        </xdr:cNvPr>
        <xdr:cNvSpPr txBox="1"/>
      </xdr:nvSpPr>
      <xdr:spPr>
        <a:xfrm>
          <a:off x="8426450" y="1653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65" cy="172227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9EBC3C0C-B9B8-4B77-9749-400949479273}"/>
            </a:ext>
          </a:extLst>
        </xdr:cNvPr>
        <xdr:cNvSpPr txBox="1"/>
      </xdr:nvSpPr>
      <xdr:spPr>
        <a:xfrm>
          <a:off x="8426450" y="1653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65" cy="172227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F5029684-18EE-4A1A-A4DF-9DD73536589B}"/>
            </a:ext>
          </a:extLst>
        </xdr:cNvPr>
        <xdr:cNvSpPr txBox="1"/>
      </xdr:nvSpPr>
      <xdr:spPr>
        <a:xfrm>
          <a:off x="8426450" y="1653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89</xdr:row>
      <xdr:rowOff>0</xdr:rowOff>
    </xdr:from>
    <xdr:ext cx="65" cy="172227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F13CEE2A-8B4A-4408-A285-BF3272419338}"/>
            </a:ext>
          </a:extLst>
        </xdr:cNvPr>
        <xdr:cNvSpPr txBox="1"/>
      </xdr:nvSpPr>
      <xdr:spPr>
        <a:xfrm>
          <a:off x="8426450" y="1653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65" cy="172227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77AE1B60-C601-45D8-866D-138370292B8A}"/>
            </a:ext>
          </a:extLst>
        </xdr:cNvPr>
        <xdr:cNvSpPr txBox="1"/>
      </xdr:nvSpPr>
      <xdr:spPr>
        <a:xfrm>
          <a:off x="842645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65" cy="172227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8203CA45-B9BF-4A8A-AB61-D4BA09991A54}"/>
            </a:ext>
          </a:extLst>
        </xdr:cNvPr>
        <xdr:cNvSpPr txBox="1"/>
      </xdr:nvSpPr>
      <xdr:spPr>
        <a:xfrm>
          <a:off x="842645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65" cy="172227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5C1EEE5-5E50-43EA-BCAB-EB7FEDFE056F}"/>
            </a:ext>
          </a:extLst>
        </xdr:cNvPr>
        <xdr:cNvSpPr txBox="1"/>
      </xdr:nvSpPr>
      <xdr:spPr>
        <a:xfrm>
          <a:off x="842645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90</xdr:row>
      <xdr:rowOff>0</xdr:rowOff>
    </xdr:from>
    <xdr:ext cx="65" cy="172227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8AF8DA3A-AAE8-4945-8BF2-09F46C007AA3}"/>
            </a:ext>
          </a:extLst>
        </xdr:cNvPr>
        <xdr:cNvSpPr txBox="1"/>
      </xdr:nvSpPr>
      <xdr:spPr>
        <a:xfrm>
          <a:off x="842645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65" cy="172227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2008566B-4F1D-4BD0-A9CC-6A64AD658104}"/>
            </a:ext>
          </a:extLst>
        </xdr:cNvPr>
        <xdr:cNvSpPr txBox="1"/>
      </xdr:nvSpPr>
      <xdr:spPr>
        <a:xfrm>
          <a:off x="8426450" y="16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65" cy="172227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441BD3A9-0F5F-4DFB-B45E-0955E79F58D1}"/>
            </a:ext>
          </a:extLst>
        </xdr:cNvPr>
        <xdr:cNvSpPr txBox="1"/>
      </xdr:nvSpPr>
      <xdr:spPr>
        <a:xfrm>
          <a:off x="8426450" y="16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65" cy="172227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11950A43-DAA0-4264-8CFA-00005F740B85}"/>
            </a:ext>
          </a:extLst>
        </xdr:cNvPr>
        <xdr:cNvSpPr txBox="1"/>
      </xdr:nvSpPr>
      <xdr:spPr>
        <a:xfrm>
          <a:off x="8426450" y="16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91</xdr:row>
      <xdr:rowOff>0</xdr:rowOff>
    </xdr:from>
    <xdr:ext cx="65" cy="172227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E55F1E81-AD5A-43E5-89F3-2D96D5A98E76}"/>
            </a:ext>
          </a:extLst>
        </xdr:cNvPr>
        <xdr:cNvSpPr txBox="1"/>
      </xdr:nvSpPr>
      <xdr:spPr>
        <a:xfrm>
          <a:off x="8426450" y="16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7E8902DA-DBE3-474B-BDEC-10437588B8BC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58CA8C22-F8CE-4795-9692-1587935BC632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C9FD2784-95FF-4C6F-AD58-21B6CA31942C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92</xdr:row>
      <xdr:rowOff>0</xdr:rowOff>
    </xdr:from>
    <xdr:ext cx="65" cy="172227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DF4622F2-496C-4C22-AE59-44D06B8117EA}"/>
            </a:ext>
          </a:extLst>
        </xdr:cNvPr>
        <xdr:cNvSpPr txBox="1"/>
      </xdr:nvSpPr>
      <xdr:spPr>
        <a:xfrm>
          <a:off x="842645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ACC0638B-88CA-448E-8700-849377A2ED96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FC0BAFCC-61AF-4CA2-8D71-1014C6DCE018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A21A551B-D73F-4BC1-80DA-8C744E8FBE41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C2B4EB13-54B6-4AB1-8368-FE5E20962E1A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65" cy="172227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F33F0048-7EE0-4BE8-A3AD-7A6388CEDA76}"/>
            </a:ext>
          </a:extLst>
        </xdr:cNvPr>
        <xdr:cNvSpPr txBox="1"/>
      </xdr:nvSpPr>
      <xdr:spPr>
        <a:xfrm>
          <a:off x="842645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65" cy="172227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13D30D20-D888-46DD-9DFF-D685BEBE4F82}"/>
            </a:ext>
          </a:extLst>
        </xdr:cNvPr>
        <xdr:cNvSpPr txBox="1"/>
      </xdr:nvSpPr>
      <xdr:spPr>
        <a:xfrm>
          <a:off x="842645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65" cy="172227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51CF0F98-FB14-4088-8B7F-B9A12D832543}"/>
            </a:ext>
          </a:extLst>
        </xdr:cNvPr>
        <xdr:cNvSpPr txBox="1"/>
      </xdr:nvSpPr>
      <xdr:spPr>
        <a:xfrm>
          <a:off x="842645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94</xdr:row>
      <xdr:rowOff>0</xdr:rowOff>
    </xdr:from>
    <xdr:ext cx="65" cy="172227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EF102AE1-ED9C-43D0-B0C5-08A32B1CB47A}"/>
            </a:ext>
          </a:extLst>
        </xdr:cNvPr>
        <xdr:cNvSpPr txBox="1"/>
      </xdr:nvSpPr>
      <xdr:spPr>
        <a:xfrm>
          <a:off x="842645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65" cy="172227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39B0E70D-0EAF-4D31-97D7-40A7A5AC50FD}"/>
            </a:ext>
          </a:extLst>
        </xdr:cNvPr>
        <xdr:cNvSpPr txBox="1"/>
      </xdr:nvSpPr>
      <xdr:spPr>
        <a:xfrm>
          <a:off x="842645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65" cy="172227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4ED4D4DD-E1D2-4BAC-A53B-01B9C42ABAAC}"/>
            </a:ext>
          </a:extLst>
        </xdr:cNvPr>
        <xdr:cNvSpPr txBox="1"/>
      </xdr:nvSpPr>
      <xdr:spPr>
        <a:xfrm>
          <a:off x="842645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65" cy="172227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B47FDF5E-46D7-4188-9D87-C6FCA8FB1E44}"/>
            </a:ext>
          </a:extLst>
        </xdr:cNvPr>
        <xdr:cNvSpPr txBox="1"/>
      </xdr:nvSpPr>
      <xdr:spPr>
        <a:xfrm>
          <a:off x="842645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65" cy="172227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D1E97257-CA5A-4156-8AD9-BD64F1096A01}"/>
            </a:ext>
          </a:extLst>
        </xdr:cNvPr>
        <xdr:cNvSpPr txBox="1"/>
      </xdr:nvSpPr>
      <xdr:spPr>
        <a:xfrm>
          <a:off x="842645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C90E4C8B-6410-48BB-89F4-A7C8313FD4C0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515C662E-7D20-4D94-AEF1-1EB0513328B4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FA728EA0-1940-4327-B46F-92EE63ECC8A3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B14791C5-393E-43E4-A103-40F11EE52F91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65" cy="172227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BB368410-E6F2-45DA-BC65-DA6E8A03DF25}"/>
            </a:ext>
          </a:extLst>
        </xdr:cNvPr>
        <xdr:cNvSpPr txBox="1"/>
      </xdr:nvSpPr>
      <xdr:spPr>
        <a:xfrm>
          <a:off x="8426450" y="176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65" cy="172227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2C4BEEE-E27D-4894-B857-E5CFF6DCEFE3}"/>
            </a:ext>
          </a:extLst>
        </xdr:cNvPr>
        <xdr:cNvSpPr txBox="1"/>
      </xdr:nvSpPr>
      <xdr:spPr>
        <a:xfrm>
          <a:off x="8426450" y="176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65" cy="172227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FC32AD7D-F3DA-4F0D-8A80-6734325F45F7}"/>
            </a:ext>
          </a:extLst>
        </xdr:cNvPr>
        <xdr:cNvSpPr txBox="1"/>
      </xdr:nvSpPr>
      <xdr:spPr>
        <a:xfrm>
          <a:off x="8426450" y="176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95</xdr:row>
      <xdr:rowOff>0</xdr:rowOff>
    </xdr:from>
    <xdr:ext cx="65" cy="172227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F950667E-9870-435C-BCE1-52A9DD9D0FF1}"/>
            </a:ext>
          </a:extLst>
        </xdr:cNvPr>
        <xdr:cNvSpPr txBox="1"/>
      </xdr:nvSpPr>
      <xdr:spPr>
        <a:xfrm>
          <a:off x="8426450" y="176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133</xdr:row>
      <xdr:rowOff>0</xdr:rowOff>
    </xdr:from>
    <xdr:ext cx="65" cy="172227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9CB027C4-11A3-4E0C-B5D5-D5B236A6ADCE}"/>
            </a:ext>
          </a:extLst>
        </xdr:cNvPr>
        <xdr:cNvSpPr txBox="1"/>
      </xdr:nvSpPr>
      <xdr:spPr>
        <a:xfrm>
          <a:off x="842645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133</xdr:row>
      <xdr:rowOff>0</xdr:rowOff>
    </xdr:from>
    <xdr:ext cx="65" cy="172227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77BB2C22-F223-43BA-A0E4-D48AD62C7919}"/>
            </a:ext>
          </a:extLst>
        </xdr:cNvPr>
        <xdr:cNvSpPr txBox="1"/>
      </xdr:nvSpPr>
      <xdr:spPr>
        <a:xfrm>
          <a:off x="842645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133</xdr:row>
      <xdr:rowOff>0</xdr:rowOff>
    </xdr:from>
    <xdr:ext cx="65" cy="172227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6022ED3F-E266-460C-9982-D7A186236595}"/>
            </a:ext>
          </a:extLst>
        </xdr:cNvPr>
        <xdr:cNvSpPr txBox="1"/>
      </xdr:nvSpPr>
      <xdr:spPr>
        <a:xfrm>
          <a:off x="842645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133</xdr:row>
      <xdr:rowOff>0</xdr:rowOff>
    </xdr:from>
    <xdr:ext cx="65" cy="172227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77FA9921-9C9C-4013-8F94-F538A2A40F01}"/>
            </a:ext>
          </a:extLst>
        </xdr:cNvPr>
        <xdr:cNvSpPr txBox="1"/>
      </xdr:nvSpPr>
      <xdr:spPr>
        <a:xfrm>
          <a:off x="842645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134</xdr:row>
      <xdr:rowOff>0</xdr:rowOff>
    </xdr:from>
    <xdr:ext cx="65" cy="172227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9DC6D5A4-24B9-4CC6-B2F4-FCEC55ECA0C3}"/>
            </a:ext>
          </a:extLst>
        </xdr:cNvPr>
        <xdr:cNvSpPr txBox="1"/>
      </xdr:nvSpPr>
      <xdr:spPr>
        <a:xfrm>
          <a:off x="842645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134</xdr:row>
      <xdr:rowOff>0</xdr:rowOff>
    </xdr:from>
    <xdr:ext cx="65" cy="172227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5EB2CE4B-A9D5-4C1B-9E0D-23196B1DF281}"/>
            </a:ext>
          </a:extLst>
        </xdr:cNvPr>
        <xdr:cNvSpPr txBox="1"/>
      </xdr:nvSpPr>
      <xdr:spPr>
        <a:xfrm>
          <a:off x="842645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134</xdr:row>
      <xdr:rowOff>0</xdr:rowOff>
    </xdr:from>
    <xdr:ext cx="65" cy="172227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53316C93-B6FC-4B49-BC2E-D1F367D961CA}"/>
            </a:ext>
          </a:extLst>
        </xdr:cNvPr>
        <xdr:cNvSpPr txBox="1"/>
      </xdr:nvSpPr>
      <xdr:spPr>
        <a:xfrm>
          <a:off x="842645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134</xdr:row>
      <xdr:rowOff>0</xdr:rowOff>
    </xdr:from>
    <xdr:ext cx="65" cy="172227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E95D09FA-34A8-4446-B673-F99F8CEF01BE}"/>
            </a:ext>
          </a:extLst>
        </xdr:cNvPr>
        <xdr:cNvSpPr txBox="1"/>
      </xdr:nvSpPr>
      <xdr:spPr>
        <a:xfrm>
          <a:off x="842645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65" cy="172227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5F460C0C-47B4-46AE-B384-A62034A3C89F}"/>
            </a:ext>
          </a:extLst>
        </xdr:cNvPr>
        <xdr:cNvSpPr txBox="1"/>
      </xdr:nvSpPr>
      <xdr:spPr>
        <a:xfrm>
          <a:off x="842645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65" cy="172227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49922B51-8B80-4B0D-926D-1140FD394E28}"/>
            </a:ext>
          </a:extLst>
        </xdr:cNvPr>
        <xdr:cNvSpPr txBox="1"/>
      </xdr:nvSpPr>
      <xdr:spPr>
        <a:xfrm>
          <a:off x="842645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65" cy="172227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3491C4A2-FCE3-4F3C-A6C5-9D9F81A7F571}"/>
            </a:ext>
          </a:extLst>
        </xdr:cNvPr>
        <xdr:cNvSpPr txBox="1"/>
      </xdr:nvSpPr>
      <xdr:spPr>
        <a:xfrm>
          <a:off x="842645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65" cy="172227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905B590B-A23A-4A1C-B431-75A8BC398A90}"/>
            </a:ext>
          </a:extLst>
        </xdr:cNvPr>
        <xdr:cNvSpPr txBox="1"/>
      </xdr:nvSpPr>
      <xdr:spPr>
        <a:xfrm>
          <a:off x="842645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177D180E-8017-4442-9F53-F8E73A0D820A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17A298E5-7157-49C5-B88B-7FB6A6A3F7A1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DF543928-9141-496D-AEAD-72667591A7F8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2D672A2E-7A09-4D16-B651-5BFEBA4A7A6C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65" cy="172227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5002ADE8-2E27-46CA-9604-8045F7696084}"/>
            </a:ext>
          </a:extLst>
        </xdr:cNvPr>
        <xdr:cNvSpPr txBox="1"/>
      </xdr:nvSpPr>
      <xdr:spPr>
        <a:xfrm>
          <a:off x="8426450" y="1782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65" cy="172227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916532A3-4063-4B73-875E-ED8D05CC9613}"/>
            </a:ext>
          </a:extLst>
        </xdr:cNvPr>
        <xdr:cNvSpPr txBox="1"/>
      </xdr:nvSpPr>
      <xdr:spPr>
        <a:xfrm>
          <a:off x="8426450" y="1782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65" cy="172227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F9C403CE-7791-45A6-A308-78DCB64741C1}"/>
            </a:ext>
          </a:extLst>
        </xdr:cNvPr>
        <xdr:cNvSpPr txBox="1"/>
      </xdr:nvSpPr>
      <xdr:spPr>
        <a:xfrm>
          <a:off x="8426450" y="1782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96</xdr:row>
      <xdr:rowOff>0</xdr:rowOff>
    </xdr:from>
    <xdr:ext cx="65" cy="172227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9865A493-0D22-44CF-871F-97705D41532F}"/>
            </a:ext>
          </a:extLst>
        </xdr:cNvPr>
        <xdr:cNvSpPr txBox="1"/>
      </xdr:nvSpPr>
      <xdr:spPr>
        <a:xfrm>
          <a:off x="8426450" y="1782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65" cy="172227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8FF89980-FEBE-47D2-AE42-2B26E332BCB8}"/>
            </a:ext>
          </a:extLst>
        </xdr:cNvPr>
        <xdr:cNvSpPr txBox="1"/>
      </xdr:nvSpPr>
      <xdr:spPr>
        <a:xfrm>
          <a:off x="842645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65" cy="172227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C4FBE999-C67F-4278-89EA-C802F0FB4563}"/>
            </a:ext>
          </a:extLst>
        </xdr:cNvPr>
        <xdr:cNvSpPr txBox="1"/>
      </xdr:nvSpPr>
      <xdr:spPr>
        <a:xfrm>
          <a:off x="842645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65" cy="172227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30260CDC-F061-4D04-A04A-949EC485172D}"/>
            </a:ext>
          </a:extLst>
        </xdr:cNvPr>
        <xdr:cNvSpPr txBox="1"/>
      </xdr:nvSpPr>
      <xdr:spPr>
        <a:xfrm>
          <a:off x="842645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97</xdr:row>
      <xdr:rowOff>0</xdr:rowOff>
    </xdr:from>
    <xdr:ext cx="65" cy="172227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CD07A3BA-821E-4608-8528-7C9431DFB868}"/>
            </a:ext>
          </a:extLst>
        </xdr:cNvPr>
        <xdr:cNvSpPr txBox="1"/>
      </xdr:nvSpPr>
      <xdr:spPr>
        <a:xfrm>
          <a:off x="842645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E478A8DA-FDBC-4630-AF05-59483D5F040C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CB65EEAB-C337-404E-A208-608772B39C95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C80AE366-C093-404D-9B60-2C63AA277F27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A603D1ED-0555-4224-9006-26EFD20F7469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65" cy="172227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FB5AEC1A-EBCD-419E-8E04-C9F7F467327F}"/>
            </a:ext>
          </a:extLst>
        </xdr:cNvPr>
        <xdr:cNvSpPr txBox="1"/>
      </xdr:nvSpPr>
      <xdr:spPr>
        <a:xfrm>
          <a:off x="8426450" y="181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65" cy="172227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3E5FEC58-B129-4727-BF4C-AAD0B3F92D3F}"/>
            </a:ext>
          </a:extLst>
        </xdr:cNvPr>
        <xdr:cNvSpPr txBox="1"/>
      </xdr:nvSpPr>
      <xdr:spPr>
        <a:xfrm>
          <a:off x="8426450" y="181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65" cy="172227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DB1290EE-85EC-47A3-975F-76047A4849CA}"/>
            </a:ext>
          </a:extLst>
        </xdr:cNvPr>
        <xdr:cNvSpPr txBox="1"/>
      </xdr:nvSpPr>
      <xdr:spPr>
        <a:xfrm>
          <a:off x="8426450" y="181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98</xdr:row>
      <xdr:rowOff>0</xdr:rowOff>
    </xdr:from>
    <xdr:ext cx="65" cy="172227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738CF90D-9F8A-40E9-BB5C-6163E2684215}"/>
            </a:ext>
          </a:extLst>
        </xdr:cNvPr>
        <xdr:cNvSpPr txBox="1"/>
      </xdr:nvSpPr>
      <xdr:spPr>
        <a:xfrm>
          <a:off x="8426450" y="181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35362948-3963-417C-A96D-A911E6DD359B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AA04C768-1C05-4BF3-B56C-FCC6C38EB29E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4475D53E-F930-420A-8EA8-8CDA961EC141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99</xdr:row>
      <xdr:rowOff>0</xdr:rowOff>
    </xdr:from>
    <xdr:ext cx="65" cy="172227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86D0CA72-6641-456F-AB9D-D7F975407C1E}"/>
            </a:ext>
          </a:extLst>
        </xdr:cNvPr>
        <xdr:cNvSpPr txBox="1"/>
      </xdr:nvSpPr>
      <xdr:spPr>
        <a:xfrm>
          <a:off x="842645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65" cy="172227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937A0565-0E02-4D22-A7C3-71A0CCD56960}"/>
            </a:ext>
          </a:extLst>
        </xdr:cNvPr>
        <xdr:cNvSpPr txBox="1"/>
      </xdr:nvSpPr>
      <xdr:spPr>
        <a:xfrm>
          <a:off x="842645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65" cy="172227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E8FCB8B4-8EE3-4EAC-A8C1-98C6D490394A}"/>
            </a:ext>
          </a:extLst>
        </xdr:cNvPr>
        <xdr:cNvSpPr txBox="1"/>
      </xdr:nvSpPr>
      <xdr:spPr>
        <a:xfrm>
          <a:off x="842645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65" cy="172227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71D1B06B-5D7C-42DD-B5A7-B3EA59814F7F}"/>
            </a:ext>
          </a:extLst>
        </xdr:cNvPr>
        <xdr:cNvSpPr txBox="1"/>
      </xdr:nvSpPr>
      <xdr:spPr>
        <a:xfrm>
          <a:off x="842645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100</xdr:row>
      <xdr:rowOff>0</xdr:rowOff>
    </xdr:from>
    <xdr:ext cx="65" cy="172227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13C3921-C7D3-4CC3-82C9-E3588002455B}"/>
            </a:ext>
          </a:extLst>
        </xdr:cNvPr>
        <xdr:cNvSpPr txBox="1"/>
      </xdr:nvSpPr>
      <xdr:spPr>
        <a:xfrm>
          <a:off x="842645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65" cy="172227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A9771B8F-380B-4CE9-A1BF-5E191AE3141E}"/>
            </a:ext>
          </a:extLst>
        </xdr:cNvPr>
        <xdr:cNvSpPr txBox="1"/>
      </xdr:nvSpPr>
      <xdr:spPr>
        <a:xfrm>
          <a:off x="842645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65" cy="172227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2F0658D5-4755-4E06-AD46-54D2DB186C98}"/>
            </a:ext>
          </a:extLst>
        </xdr:cNvPr>
        <xdr:cNvSpPr txBox="1"/>
      </xdr:nvSpPr>
      <xdr:spPr>
        <a:xfrm>
          <a:off x="842645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65" cy="172227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140BFE3C-0303-419E-AF51-468D6D93E57E}"/>
            </a:ext>
          </a:extLst>
        </xdr:cNvPr>
        <xdr:cNvSpPr txBox="1"/>
      </xdr:nvSpPr>
      <xdr:spPr>
        <a:xfrm>
          <a:off x="842645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101</xdr:row>
      <xdr:rowOff>0</xdr:rowOff>
    </xdr:from>
    <xdr:ext cx="65" cy="172227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F7012F9B-4F74-4CEC-A2A0-D13024829DC8}"/>
            </a:ext>
          </a:extLst>
        </xdr:cNvPr>
        <xdr:cNvSpPr txBox="1"/>
      </xdr:nvSpPr>
      <xdr:spPr>
        <a:xfrm>
          <a:off x="842645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3288EC69-4762-42BD-A983-76C5457CB220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D4F61085-6454-4F2F-9F80-019A1FF1A574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CA24CC76-DFEB-43B9-BB40-DEE895D4C5B8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102</xdr:row>
      <xdr:rowOff>0</xdr:rowOff>
    </xdr:from>
    <xdr:ext cx="65" cy="172227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B492BB12-40A9-421E-84A8-FB692E84844A}"/>
            </a:ext>
          </a:extLst>
        </xdr:cNvPr>
        <xdr:cNvSpPr txBox="1"/>
      </xdr:nvSpPr>
      <xdr:spPr>
        <a:xfrm>
          <a:off x="842645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990CD5F6-F501-4735-934F-96C8BD232C84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266C2454-C5F5-45B6-AD3D-FC21B280D0BF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B584C39-DFE0-44EC-9AED-3A3818639687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834B6ED-9455-4A68-ADDB-151B8D72354F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BC466A71-31D2-4A1C-8B79-7FA1DDD2A8F5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BB8DFBAD-72BC-4499-89D6-D963779B2187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7DE7AE17-E7DF-4836-B3C3-8F292423B965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56693CA3-9E7C-4CA5-B5D8-0D497E30217A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7801E585-7D72-4DCF-AF8A-9405699E7869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FA58DBFB-64DA-428C-9976-8BB7331A5251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6BEF20B3-6859-4A59-8738-542A736D246A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82B657E6-49DC-4F77-A532-3CD17E2BAD71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8F17B812-992B-4F23-9D4B-04BBC90CDBC7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19021575-3B1C-466D-8C7B-69F1DDFB3B63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E0A6C559-FAE9-4C88-A4D7-03A6AEB0E234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C516B6A5-776A-4041-A8C9-0BB8338FEF9B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E224FF0E-F8F4-4142-9E25-545593876622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FC82103E-2D64-4CFF-AE15-F5837656273F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D2DE653C-AE05-4C33-99A5-2B0DDFB1AC76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B8D26AEF-B32D-49DC-AA51-FE274E5F2018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2D5602D2-D09A-454C-BD52-142CFE9C6BD8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6FBEB20E-D353-43EE-9F14-F9BA495765AE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209AD407-9166-41B5-84B5-A7032961860C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88546129-8541-448F-88B0-86FFA692EC7D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899C4157-0AF2-492B-979D-4494390D671B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B071D164-7F07-4C06-B14F-1A7A2774173A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BCD87D7F-8A93-4C38-88FE-36286A284047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FBEEA7ED-A2BF-4474-AF00-38D450943740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81B3DC4C-3EB3-4056-B3BB-69A70BE49AAE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256089BF-B920-42FD-8550-43346F875EF4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D9420C19-79A1-473F-8013-9EBD39E48D9E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7C16196F-00E9-4862-9E81-A71E935E5B3E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63A9FC24-926C-4F8F-9E1F-82724D7AF00D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930DE1E0-F599-4C8D-B62C-0908EC52E518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D43612D1-5D16-452D-84F1-B3AFE142730E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2A7CEDE1-B246-4556-AD03-73C39C5D767D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65" cy="172227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5B68C74-1FA6-4BBE-AA98-F1BA509963D5}"/>
            </a:ext>
          </a:extLst>
        </xdr:cNvPr>
        <xdr:cNvSpPr txBox="1"/>
      </xdr:nvSpPr>
      <xdr:spPr>
        <a:xfrm>
          <a:off x="842645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65" cy="172227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A1B89EFD-8019-4AED-BC8A-E96B93FC014B}"/>
            </a:ext>
          </a:extLst>
        </xdr:cNvPr>
        <xdr:cNvSpPr txBox="1"/>
      </xdr:nvSpPr>
      <xdr:spPr>
        <a:xfrm>
          <a:off x="842645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65" cy="172227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D50B5D5F-947C-4D3F-A5A2-2F47D687AC91}"/>
            </a:ext>
          </a:extLst>
        </xdr:cNvPr>
        <xdr:cNvSpPr txBox="1"/>
      </xdr:nvSpPr>
      <xdr:spPr>
        <a:xfrm>
          <a:off x="842645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65" cy="172227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57AD7019-F57D-4DA7-974F-AE57B5C454C6}"/>
            </a:ext>
          </a:extLst>
        </xdr:cNvPr>
        <xdr:cNvSpPr txBox="1"/>
      </xdr:nvSpPr>
      <xdr:spPr>
        <a:xfrm>
          <a:off x="842645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65" cy="172227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B7DB2608-CC02-4A79-951C-F0DEC5840877}"/>
            </a:ext>
          </a:extLst>
        </xdr:cNvPr>
        <xdr:cNvSpPr txBox="1"/>
      </xdr:nvSpPr>
      <xdr:spPr>
        <a:xfrm>
          <a:off x="842645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65" cy="172227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B3BB5C1-146C-4C75-850B-07DC6A1D042D}"/>
            </a:ext>
          </a:extLst>
        </xdr:cNvPr>
        <xdr:cNvSpPr txBox="1"/>
      </xdr:nvSpPr>
      <xdr:spPr>
        <a:xfrm>
          <a:off x="842645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65" cy="172227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B0D1E8A4-AEF1-4402-9B5F-CC2CB4E1A72F}"/>
            </a:ext>
          </a:extLst>
        </xdr:cNvPr>
        <xdr:cNvSpPr txBox="1"/>
      </xdr:nvSpPr>
      <xdr:spPr>
        <a:xfrm>
          <a:off x="842645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65" cy="172227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64D1A122-A4FB-43F9-A2E8-B634E75D1436}"/>
            </a:ext>
          </a:extLst>
        </xdr:cNvPr>
        <xdr:cNvSpPr txBox="1"/>
      </xdr:nvSpPr>
      <xdr:spPr>
        <a:xfrm>
          <a:off x="842645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142</xdr:row>
      <xdr:rowOff>0</xdr:rowOff>
    </xdr:from>
    <xdr:ext cx="65" cy="172227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F010B9A0-F173-4A51-B6A3-2E8D8DC44E04}"/>
            </a:ext>
          </a:extLst>
        </xdr:cNvPr>
        <xdr:cNvSpPr txBox="1"/>
      </xdr:nvSpPr>
      <xdr:spPr>
        <a:xfrm>
          <a:off x="8426450" y="262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142</xdr:row>
      <xdr:rowOff>0</xdr:rowOff>
    </xdr:from>
    <xdr:ext cx="65" cy="172227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4B6616BC-A6EF-4C66-B10C-BA79AC022C94}"/>
            </a:ext>
          </a:extLst>
        </xdr:cNvPr>
        <xdr:cNvSpPr txBox="1"/>
      </xdr:nvSpPr>
      <xdr:spPr>
        <a:xfrm>
          <a:off x="8426450" y="262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142</xdr:row>
      <xdr:rowOff>0</xdr:rowOff>
    </xdr:from>
    <xdr:ext cx="65" cy="172227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F747810F-4DCF-4993-9BAB-AD867050AE01}"/>
            </a:ext>
          </a:extLst>
        </xdr:cNvPr>
        <xdr:cNvSpPr txBox="1"/>
      </xdr:nvSpPr>
      <xdr:spPr>
        <a:xfrm>
          <a:off x="8426450" y="262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142</xdr:row>
      <xdr:rowOff>0</xdr:rowOff>
    </xdr:from>
    <xdr:ext cx="65" cy="172227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96E95DC2-0CD1-4D5B-B84F-8E1D500F1870}"/>
            </a:ext>
          </a:extLst>
        </xdr:cNvPr>
        <xdr:cNvSpPr txBox="1"/>
      </xdr:nvSpPr>
      <xdr:spPr>
        <a:xfrm>
          <a:off x="8426450" y="262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143</xdr:row>
      <xdr:rowOff>0</xdr:rowOff>
    </xdr:from>
    <xdr:ext cx="65" cy="172227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DC7A67AE-DE5F-46A4-A5F1-9CFE8AEBA263}"/>
            </a:ext>
          </a:extLst>
        </xdr:cNvPr>
        <xdr:cNvSpPr txBox="1"/>
      </xdr:nvSpPr>
      <xdr:spPr>
        <a:xfrm>
          <a:off x="8426450" y="2647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143</xdr:row>
      <xdr:rowOff>0</xdr:rowOff>
    </xdr:from>
    <xdr:ext cx="65" cy="172227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9B513EFB-758D-4138-B89E-43117804EEB4}"/>
            </a:ext>
          </a:extLst>
        </xdr:cNvPr>
        <xdr:cNvSpPr txBox="1"/>
      </xdr:nvSpPr>
      <xdr:spPr>
        <a:xfrm>
          <a:off x="8426450" y="2647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143</xdr:row>
      <xdr:rowOff>0</xdr:rowOff>
    </xdr:from>
    <xdr:ext cx="65" cy="172227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61DF8700-4241-4D1C-9533-9FA070438335}"/>
            </a:ext>
          </a:extLst>
        </xdr:cNvPr>
        <xdr:cNvSpPr txBox="1"/>
      </xdr:nvSpPr>
      <xdr:spPr>
        <a:xfrm>
          <a:off x="8426450" y="2647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143</xdr:row>
      <xdr:rowOff>0</xdr:rowOff>
    </xdr:from>
    <xdr:ext cx="65" cy="172227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5FCA163B-561A-40B9-A8D5-5F8CDD32439D}"/>
            </a:ext>
          </a:extLst>
        </xdr:cNvPr>
        <xdr:cNvSpPr txBox="1"/>
      </xdr:nvSpPr>
      <xdr:spPr>
        <a:xfrm>
          <a:off x="8426450" y="2647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144</xdr:row>
      <xdr:rowOff>0</xdr:rowOff>
    </xdr:from>
    <xdr:ext cx="65" cy="172227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E104CDD4-56CA-4F8C-B4CC-AC5331542B82}"/>
            </a:ext>
          </a:extLst>
        </xdr:cNvPr>
        <xdr:cNvSpPr txBox="1"/>
      </xdr:nvSpPr>
      <xdr:spPr>
        <a:xfrm>
          <a:off x="8426450" y="266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144</xdr:row>
      <xdr:rowOff>0</xdr:rowOff>
    </xdr:from>
    <xdr:ext cx="65" cy="172227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9A979FAB-A488-4641-ABBA-6C0D7AB8F04F}"/>
            </a:ext>
          </a:extLst>
        </xdr:cNvPr>
        <xdr:cNvSpPr txBox="1"/>
      </xdr:nvSpPr>
      <xdr:spPr>
        <a:xfrm>
          <a:off x="8426450" y="266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144</xdr:row>
      <xdr:rowOff>0</xdr:rowOff>
    </xdr:from>
    <xdr:ext cx="65" cy="172227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BE131AC0-B618-4B3F-AADC-56FE8FED6019}"/>
            </a:ext>
          </a:extLst>
        </xdr:cNvPr>
        <xdr:cNvSpPr txBox="1"/>
      </xdr:nvSpPr>
      <xdr:spPr>
        <a:xfrm>
          <a:off x="8426450" y="266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144</xdr:row>
      <xdr:rowOff>0</xdr:rowOff>
    </xdr:from>
    <xdr:ext cx="65" cy="172227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81EC3E10-5432-45B2-ACD2-03A615CCEFAB}"/>
            </a:ext>
          </a:extLst>
        </xdr:cNvPr>
        <xdr:cNvSpPr txBox="1"/>
      </xdr:nvSpPr>
      <xdr:spPr>
        <a:xfrm>
          <a:off x="8426450" y="266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8F451448-B456-400D-BE1F-2F8FA8F988DD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90C17CA-C254-4560-B9F2-67844E1B780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2AC70FDC-10AA-49EA-98BF-9B9109034C2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A898CA86-4FF5-4A14-932F-6F617D77CA5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6E6C396C-E631-455C-AB79-38300462E2F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30D814AC-02B6-4A12-B467-60804A47933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5A946D2D-DA20-44FA-831F-A84EA9E13D6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5BCFC4DE-DCEB-4A03-8DE4-6F89B35DF5A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EE35097D-C971-4853-960E-7C279896E2B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590ED746-05FB-438E-AA28-2B034B25524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9B0EDB2-5513-490C-8F7A-CDCDCD23FE6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4D948030-BBD5-4DDF-9620-793E370E9A3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4CFC2B23-581A-4CE8-925A-1EF364FAD1C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EA51DAF8-BDC1-4869-BD8D-C5ABA7D3828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C5304D31-C783-47EF-AB52-F5950E4A2A9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370D5B8A-A6C0-43FE-8464-4037DAD67EB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F7C209C0-DD0D-404A-BE34-76AC07ECB02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7747DAD4-C234-4906-86DF-61B4443669E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DDA8FA8C-DE69-4A9F-A75D-9179D04D942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7E5B2CA6-440D-4B62-855E-EC9C2E3C64F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F23C1842-3F18-41A4-A86C-033AC28B5DD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80322522-AFE5-4FC5-9FD1-1FE480EBB2C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250883D2-D651-4092-B68E-DBB9CC116F1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6EC64396-BAC0-44EB-896A-98698E3AE33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9A840CE5-23D4-42C7-81F0-CFC6982097D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79AD0569-486F-4E04-9A64-9A1698EA022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9BDEBAFB-7742-49B2-AFCE-B3A40308E0E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7C1928D5-52BD-4F84-9759-3EB236DACC8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43AF5ACB-31AA-483E-8C60-D3476BDD52D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23D7445A-DA66-440A-943A-4FE58E49688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8C74833D-21AD-4880-9DC8-A57E6484E43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7C291B14-8707-4194-9C7C-CADAAD06456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112E06C8-8C8D-42EA-94E7-73F553F1C0F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788C392F-46A4-4CDA-AB52-F682FE384EA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EEAB3DC3-598C-482D-9417-2A69A4079BB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E0108B26-225D-4BE0-BF57-986B62B1669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369517F2-664C-4F15-8E45-EB6C30BA8C0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E973204F-EC80-4C3B-882E-21F63A0CAFC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16460601-8508-4879-9880-172BC167AF4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5818B15A-CCF0-4293-B796-67A646A51D9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69CD0AD4-2388-4633-9451-9101BE7D502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E83BB310-DA2F-498C-855F-1755BFC8EAB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2B7301B2-E0D6-4E6D-9633-FB7C05AEB3B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6FA16306-A014-4173-A810-A1A0F716451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7C601DCB-C74A-43ED-BFD9-2BCD13B457A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71A7D3DC-427D-43D1-8603-11B66C66F8A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12D659DF-7396-4BAA-A137-ACAE110FB9F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4992DC46-6194-4CA0-A059-5F9F90F82BC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501BDA6D-EEB3-4803-A804-EF4B1C454AD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BE7816F5-6A14-4C2A-BF4D-990B270CF0C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4D3A7A95-199C-4D45-B4E6-108ECE742A8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FF1AC13D-B880-40AB-B380-6977BD6C477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11DC9664-0E50-46E8-B853-85404C4E1CD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C5B1C6CA-ADA2-48C2-AE80-9324E63519E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30828380-85CC-4613-8C7E-AFB7F617533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FE40201E-915C-40AC-B419-098DB6B2E27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43071CE6-08DF-4693-BDC8-B549D1F883A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35415F0C-834D-4FDD-ACD9-3B0F1CEB965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FFC6F63E-EB9D-4681-9BB6-CFD6E7365C8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3AC2F1C2-5B76-48D4-9F95-54E55A85A3C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F141A44B-42B2-4A64-BDAA-0AC7BD6CEFAD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43DA28F0-7ACA-4EEE-993F-A8A5F70A272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CBFD89F2-9770-4901-9B46-43EC3708070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34F0A462-DC55-4E38-A196-E25B1C3A170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605B1B06-21C1-4FB3-9EC8-B40508C7BAE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B5C6DDE6-4DA7-499F-A2A3-C919BE52E75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8E867F4F-9992-4281-BE7A-FCC31BA3607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480C88DA-FDE6-4920-909D-0DD71F6A315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B7821318-1A31-4703-9B49-6EC1EAA1DBC7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B5F8DC93-A15C-4971-9736-751EDB49FC50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A966E4F8-C8E2-4F6A-8E23-BEA1A2002056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B44AC0AE-C474-421C-AFA7-23C7CEB6CCA4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AA4471B-6626-46BB-B850-29D07EC05F34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DACF1256-DCA8-4B68-A98A-275D4B536EBF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A253AACA-A6B8-4648-A9A1-0945A392F758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3262CA95-7114-4276-91AF-8F8B944BB72A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D4690DAF-6F6D-4723-A223-7879C84F80C9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CC5621EB-0775-48F7-BC0F-6C4D41B704A9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4BAE43F6-A449-4FD0-999D-26995A099ACA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3468247B-4DD3-4C01-9439-0FB8CC6775E2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145</xdr:row>
      <xdr:rowOff>0</xdr:rowOff>
    </xdr:from>
    <xdr:ext cx="65" cy="172227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9351264-B2C2-4235-B8C8-EF8C2F798DC3}"/>
            </a:ext>
          </a:extLst>
        </xdr:cNvPr>
        <xdr:cNvSpPr txBox="1"/>
      </xdr:nvSpPr>
      <xdr:spPr>
        <a:xfrm>
          <a:off x="8426450" y="268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145</xdr:row>
      <xdr:rowOff>0</xdr:rowOff>
    </xdr:from>
    <xdr:ext cx="65" cy="172227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8BCA96F9-8018-4814-BE9F-D9D825067CBC}"/>
            </a:ext>
          </a:extLst>
        </xdr:cNvPr>
        <xdr:cNvSpPr txBox="1"/>
      </xdr:nvSpPr>
      <xdr:spPr>
        <a:xfrm>
          <a:off x="8426450" y="268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145</xdr:row>
      <xdr:rowOff>0</xdr:rowOff>
    </xdr:from>
    <xdr:ext cx="65" cy="172227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7C75B474-F237-4B28-B6CC-0E8FA4A7677C}"/>
            </a:ext>
          </a:extLst>
        </xdr:cNvPr>
        <xdr:cNvSpPr txBox="1"/>
      </xdr:nvSpPr>
      <xdr:spPr>
        <a:xfrm>
          <a:off x="8426450" y="268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145</xdr:row>
      <xdr:rowOff>0</xdr:rowOff>
    </xdr:from>
    <xdr:ext cx="65" cy="172227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E2F4951F-EE21-4BDC-B5EE-10C38FCE851A}"/>
            </a:ext>
          </a:extLst>
        </xdr:cNvPr>
        <xdr:cNvSpPr txBox="1"/>
      </xdr:nvSpPr>
      <xdr:spPr>
        <a:xfrm>
          <a:off x="8426450" y="268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65" cy="172227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840A1F5F-461B-44B0-8E70-5FF7B39C1FAD}"/>
            </a:ext>
          </a:extLst>
        </xdr:cNvPr>
        <xdr:cNvSpPr txBox="1"/>
      </xdr:nvSpPr>
      <xdr:spPr>
        <a:xfrm>
          <a:off x="8426450" y="270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65" cy="172227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6B6F1999-B2C2-47CE-9611-6F38C3145D71}"/>
            </a:ext>
          </a:extLst>
        </xdr:cNvPr>
        <xdr:cNvSpPr txBox="1"/>
      </xdr:nvSpPr>
      <xdr:spPr>
        <a:xfrm>
          <a:off x="8426450" y="270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65" cy="172227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B36C4151-B4D9-48A8-9289-CDD4BE993331}"/>
            </a:ext>
          </a:extLst>
        </xdr:cNvPr>
        <xdr:cNvSpPr txBox="1"/>
      </xdr:nvSpPr>
      <xdr:spPr>
        <a:xfrm>
          <a:off x="8426450" y="270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146</xdr:row>
      <xdr:rowOff>0</xdr:rowOff>
    </xdr:from>
    <xdr:ext cx="65" cy="172227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6A5A6804-3E20-4404-B8AB-8D8FD0BF56BE}"/>
            </a:ext>
          </a:extLst>
        </xdr:cNvPr>
        <xdr:cNvSpPr txBox="1"/>
      </xdr:nvSpPr>
      <xdr:spPr>
        <a:xfrm>
          <a:off x="8426450" y="270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147</xdr:row>
      <xdr:rowOff>0</xdr:rowOff>
    </xdr:from>
    <xdr:ext cx="65" cy="172227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964FCA2B-61C1-4957-946C-7D9A76BF046C}"/>
            </a:ext>
          </a:extLst>
        </xdr:cNvPr>
        <xdr:cNvSpPr txBox="1"/>
      </xdr:nvSpPr>
      <xdr:spPr>
        <a:xfrm>
          <a:off x="8426450" y="272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147</xdr:row>
      <xdr:rowOff>0</xdr:rowOff>
    </xdr:from>
    <xdr:ext cx="65" cy="172227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C6880657-C70A-446B-9944-85CA555CA185}"/>
            </a:ext>
          </a:extLst>
        </xdr:cNvPr>
        <xdr:cNvSpPr txBox="1"/>
      </xdr:nvSpPr>
      <xdr:spPr>
        <a:xfrm>
          <a:off x="8426450" y="272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147</xdr:row>
      <xdr:rowOff>0</xdr:rowOff>
    </xdr:from>
    <xdr:ext cx="65" cy="172227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F0079165-EDB1-493D-809C-70608D9D64F6}"/>
            </a:ext>
          </a:extLst>
        </xdr:cNvPr>
        <xdr:cNvSpPr txBox="1"/>
      </xdr:nvSpPr>
      <xdr:spPr>
        <a:xfrm>
          <a:off x="8426450" y="272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147</xdr:row>
      <xdr:rowOff>0</xdr:rowOff>
    </xdr:from>
    <xdr:ext cx="65" cy="172227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7719F7D8-AEDC-42D6-8583-127E94341E7D}"/>
            </a:ext>
          </a:extLst>
        </xdr:cNvPr>
        <xdr:cNvSpPr txBox="1"/>
      </xdr:nvSpPr>
      <xdr:spPr>
        <a:xfrm>
          <a:off x="8426450" y="272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111</xdr:row>
      <xdr:rowOff>0</xdr:rowOff>
    </xdr:from>
    <xdr:ext cx="65" cy="172227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29D2F112-305C-4EC1-A2F2-BBF996E86AC9}"/>
            </a:ext>
          </a:extLst>
        </xdr:cNvPr>
        <xdr:cNvSpPr txBox="1"/>
      </xdr:nvSpPr>
      <xdr:spPr>
        <a:xfrm>
          <a:off x="84264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111</xdr:row>
      <xdr:rowOff>0</xdr:rowOff>
    </xdr:from>
    <xdr:ext cx="65" cy="172227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7B85A468-A3D2-44EE-BE6D-49A15C638778}"/>
            </a:ext>
          </a:extLst>
        </xdr:cNvPr>
        <xdr:cNvSpPr txBox="1"/>
      </xdr:nvSpPr>
      <xdr:spPr>
        <a:xfrm>
          <a:off x="84264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111</xdr:row>
      <xdr:rowOff>0</xdr:rowOff>
    </xdr:from>
    <xdr:ext cx="65" cy="172227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FCEA51EC-945F-40DF-BFF4-D7EAFA5B1DB0}"/>
            </a:ext>
          </a:extLst>
        </xdr:cNvPr>
        <xdr:cNvSpPr txBox="1"/>
      </xdr:nvSpPr>
      <xdr:spPr>
        <a:xfrm>
          <a:off x="84264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111</xdr:row>
      <xdr:rowOff>0</xdr:rowOff>
    </xdr:from>
    <xdr:ext cx="65" cy="172227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A0B394DF-B478-481F-9374-83F60DD1DCC4}"/>
            </a:ext>
          </a:extLst>
        </xdr:cNvPr>
        <xdr:cNvSpPr txBox="1"/>
      </xdr:nvSpPr>
      <xdr:spPr>
        <a:xfrm>
          <a:off x="84264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A280EEC2-CFD4-4110-B32A-CD231FE7C353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BFA9E321-3959-4D2B-9822-BEDD4D59040C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308FF6A3-E4A6-4416-80C7-AAEE32DD3A11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A4F0F1B9-CDA5-485C-BAEE-BB0B9DF83F8A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113</xdr:row>
      <xdr:rowOff>0</xdr:rowOff>
    </xdr:from>
    <xdr:ext cx="65" cy="172227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2C8C8BA7-7051-487F-8C28-FF716E1B4A11}"/>
            </a:ext>
          </a:extLst>
        </xdr:cNvPr>
        <xdr:cNvSpPr txBox="1"/>
      </xdr:nvSpPr>
      <xdr:spPr>
        <a:xfrm>
          <a:off x="84264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113</xdr:row>
      <xdr:rowOff>0</xdr:rowOff>
    </xdr:from>
    <xdr:ext cx="65" cy="172227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217D8BCC-C0B0-4BD8-B490-1529E00399C3}"/>
            </a:ext>
          </a:extLst>
        </xdr:cNvPr>
        <xdr:cNvSpPr txBox="1"/>
      </xdr:nvSpPr>
      <xdr:spPr>
        <a:xfrm>
          <a:off x="84264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113</xdr:row>
      <xdr:rowOff>0</xdr:rowOff>
    </xdr:from>
    <xdr:ext cx="65" cy="172227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4B4DF643-F496-4D2C-8B56-0632967D4ADD}"/>
            </a:ext>
          </a:extLst>
        </xdr:cNvPr>
        <xdr:cNvSpPr txBox="1"/>
      </xdr:nvSpPr>
      <xdr:spPr>
        <a:xfrm>
          <a:off x="84264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113</xdr:row>
      <xdr:rowOff>0</xdr:rowOff>
    </xdr:from>
    <xdr:ext cx="65" cy="172227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F48D0BE-9703-4857-A0E2-551BFCCC66BE}"/>
            </a:ext>
          </a:extLst>
        </xdr:cNvPr>
        <xdr:cNvSpPr txBox="1"/>
      </xdr:nvSpPr>
      <xdr:spPr>
        <a:xfrm>
          <a:off x="84264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114</xdr:row>
      <xdr:rowOff>0</xdr:rowOff>
    </xdr:from>
    <xdr:ext cx="65" cy="172227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B60F2CB3-3686-4FC4-93E9-4170072DA374}"/>
            </a:ext>
          </a:extLst>
        </xdr:cNvPr>
        <xdr:cNvSpPr txBox="1"/>
      </xdr:nvSpPr>
      <xdr:spPr>
        <a:xfrm>
          <a:off x="842645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114</xdr:row>
      <xdr:rowOff>0</xdr:rowOff>
    </xdr:from>
    <xdr:ext cx="65" cy="172227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53909B14-6B50-477C-8823-F8285FB71367}"/>
            </a:ext>
          </a:extLst>
        </xdr:cNvPr>
        <xdr:cNvSpPr txBox="1"/>
      </xdr:nvSpPr>
      <xdr:spPr>
        <a:xfrm>
          <a:off x="842645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114</xdr:row>
      <xdr:rowOff>0</xdr:rowOff>
    </xdr:from>
    <xdr:ext cx="65" cy="172227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C7A9720D-6C7C-441F-95EB-F9BD60A632D7}"/>
            </a:ext>
          </a:extLst>
        </xdr:cNvPr>
        <xdr:cNvSpPr txBox="1"/>
      </xdr:nvSpPr>
      <xdr:spPr>
        <a:xfrm>
          <a:off x="842645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114</xdr:row>
      <xdr:rowOff>0</xdr:rowOff>
    </xdr:from>
    <xdr:ext cx="65" cy="172227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F5A07296-3A7B-44E7-9A95-681AAEB3324F}"/>
            </a:ext>
          </a:extLst>
        </xdr:cNvPr>
        <xdr:cNvSpPr txBox="1"/>
      </xdr:nvSpPr>
      <xdr:spPr>
        <a:xfrm>
          <a:off x="842645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115</xdr:row>
      <xdr:rowOff>0</xdr:rowOff>
    </xdr:from>
    <xdr:ext cx="65" cy="172227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C16D2BF6-03FA-4332-8914-F23DE5F48844}"/>
            </a:ext>
          </a:extLst>
        </xdr:cNvPr>
        <xdr:cNvSpPr txBox="1"/>
      </xdr:nvSpPr>
      <xdr:spPr>
        <a:xfrm>
          <a:off x="842645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115</xdr:row>
      <xdr:rowOff>0</xdr:rowOff>
    </xdr:from>
    <xdr:ext cx="65" cy="172227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3EFA0857-0E79-4A0B-AB8C-3695AF5BFEE0}"/>
            </a:ext>
          </a:extLst>
        </xdr:cNvPr>
        <xdr:cNvSpPr txBox="1"/>
      </xdr:nvSpPr>
      <xdr:spPr>
        <a:xfrm>
          <a:off x="842645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115</xdr:row>
      <xdr:rowOff>0</xdr:rowOff>
    </xdr:from>
    <xdr:ext cx="65" cy="172227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D8CD9605-0A79-456B-BADB-78A3ED57D4CE}"/>
            </a:ext>
          </a:extLst>
        </xdr:cNvPr>
        <xdr:cNvSpPr txBox="1"/>
      </xdr:nvSpPr>
      <xdr:spPr>
        <a:xfrm>
          <a:off x="842645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115</xdr:row>
      <xdr:rowOff>0</xdr:rowOff>
    </xdr:from>
    <xdr:ext cx="65" cy="172227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21D4671A-EADC-46E9-A21B-602B2ABECA6C}"/>
            </a:ext>
          </a:extLst>
        </xdr:cNvPr>
        <xdr:cNvSpPr txBox="1"/>
      </xdr:nvSpPr>
      <xdr:spPr>
        <a:xfrm>
          <a:off x="842645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116</xdr:row>
      <xdr:rowOff>0</xdr:rowOff>
    </xdr:from>
    <xdr:ext cx="65" cy="172227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F588F344-A0DA-4CC9-A8CB-AEFDBA359021}"/>
            </a:ext>
          </a:extLst>
        </xdr:cNvPr>
        <xdr:cNvSpPr txBox="1"/>
      </xdr:nvSpPr>
      <xdr:spPr>
        <a:xfrm>
          <a:off x="842645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116</xdr:row>
      <xdr:rowOff>0</xdr:rowOff>
    </xdr:from>
    <xdr:ext cx="65" cy="172227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134C29F8-DE47-4967-BA6F-3F7586C1F35E}"/>
            </a:ext>
          </a:extLst>
        </xdr:cNvPr>
        <xdr:cNvSpPr txBox="1"/>
      </xdr:nvSpPr>
      <xdr:spPr>
        <a:xfrm>
          <a:off x="842645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116</xdr:row>
      <xdr:rowOff>0</xdr:rowOff>
    </xdr:from>
    <xdr:ext cx="65" cy="172227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DCE28C7A-C2C5-40BF-897E-BCC34D7D4C21}"/>
            </a:ext>
          </a:extLst>
        </xdr:cNvPr>
        <xdr:cNvSpPr txBox="1"/>
      </xdr:nvSpPr>
      <xdr:spPr>
        <a:xfrm>
          <a:off x="842645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116</xdr:row>
      <xdr:rowOff>0</xdr:rowOff>
    </xdr:from>
    <xdr:ext cx="65" cy="172227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D9184A8B-64AC-46FE-9AC9-B01F267C345C}"/>
            </a:ext>
          </a:extLst>
        </xdr:cNvPr>
        <xdr:cNvSpPr txBox="1"/>
      </xdr:nvSpPr>
      <xdr:spPr>
        <a:xfrm>
          <a:off x="842645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65" cy="172227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AFC8E6C1-4B4B-4693-89B3-1B51A931B526}"/>
            </a:ext>
          </a:extLst>
        </xdr:cNvPr>
        <xdr:cNvSpPr txBox="1"/>
      </xdr:nvSpPr>
      <xdr:spPr>
        <a:xfrm>
          <a:off x="842645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65" cy="172227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DF2B7E84-6C94-46FD-B452-8591BB194E50}"/>
            </a:ext>
          </a:extLst>
        </xdr:cNvPr>
        <xdr:cNvSpPr txBox="1"/>
      </xdr:nvSpPr>
      <xdr:spPr>
        <a:xfrm>
          <a:off x="842645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65" cy="172227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E5130DA2-E4B5-4EA2-B260-30E6FAFAA0A9}"/>
            </a:ext>
          </a:extLst>
        </xdr:cNvPr>
        <xdr:cNvSpPr txBox="1"/>
      </xdr:nvSpPr>
      <xdr:spPr>
        <a:xfrm>
          <a:off x="842645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62</xdr:row>
      <xdr:rowOff>0</xdr:rowOff>
    </xdr:from>
    <xdr:ext cx="65" cy="172227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7CB56865-1394-4648-9188-F6E1723CED11}"/>
            </a:ext>
          </a:extLst>
        </xdr:cNvPr>
        <xdr:cNvSpPr txBox="1"/>
      </xdr:nvSpPr>
      <xdr:spPr>
        <a:xfrm>
          <a:off x="842645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81AFDA4C-395E-4BB4-AB9A-8501F2B5D30C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FC8FDBFB-91E0-426A-A711-2C544762AF4A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94DB11A7-BDB4-41FA-9194-C954711A9140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FC26E148-1E20-49D1-8AE2-E2518BB0F3E7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88</xdr:row>
      <xdr:rowOff>0</xdr:rowOff>
    </xdr:from>
    <xdr:ext cx="65" cy="172227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8C646007-5FB0-45B1-B96E-73F8291DC18A}"/>
            </a:ext>
          </a:extLst>
        </xdr:cNvPr>
        <xdr:cNvSpPr txBox="1"/>
      </xdr:nvSpPr>
      <xdr:spPr>
        <a:xfrm>
          <a:off x="842645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87</xdr:row>
      <xdr:rowOff>0</xdr:rowOff>
    </xdr:from>
    <xdr:ext cx="65" cy="172227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4A499D43-40EF-4D0F-8C53-A80100745088}"/>
            </a:ext>
          </a:extLst>
        </xdr:cNvPr>
        <xdr:cNvSpPr txBox="1"/>
      </xdr:nvSpPr>
      <xdr:spPr>
        <a:xfrm>
          <a:off x="842645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87</xdr:row>
      <xdr:rowOff>0</xdr:rowOff>
    </xdr:from>
    <xdr:ext cx="65" cy="172227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E6FBE7FF-4D13-4FD8-A2FA-4FE2DE5DE2D5}"/>
            </a:ext>
          </a:extLst>
        </xdr:cNvPr>
        <xdr:cNvSpPr txBox="1"/>
      </xdr:nvSpPr>
      <xdr:spPr>
        <a:xfrm>
          <a:off x="842645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5BE7AA4-D825-49B9-8EE8-1EB8146A16E7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276F3DB1-0A7B-4987-9834-9194C766B6FF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93</xdr:row>
      <xdr:rowOff>0</xdr:rowOff>
    </xdr:from>
    <xdr:ext cx="65" cy="172227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B3070E0D-631F-4527-8734-C190B7F7092A}"/>
            </a:ext>
          </a:extLst>
        </xdr:cNvPr>
        <xdr:cNvSpPr txBox="1"/>
      </xdr:nvSpPr>
      <xdr:spPr>
        <a:xfrm>
          <a:off x="73723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44F5B6B2-C3ED-4671-99F8-78BE011AE9E4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93</xdr:row>
      <xdr:rowOff>0</xdr:rowOff>
    </xdr:from>
    <xdr:ext cx="65" cy="172227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954E04DD-BFAA-4F76-A219-02A589856129}"/>
            </a:ext>
          </a:extLst>
        </xdr:cNvPr>
        <xdr:cNvSpPr txBox="1"/>
      </xdr:nvSpPr>
      <xdr:spPr>
        <a:xfrm>
          <a:off x="73723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74C79785-E020-4E34-B599-2DF35D8CAB52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93</xdr:row>
      <xdr:rowOff>0</xdr:rowOff>
    </xdr:from>
    <xdr:ext cx="65" cy="172227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176B008A-0930-4464-883A-EFFE4FF45626}"/>
            </a:ext>
          </a:extLst>
        </xdr:cNvPr>
        <xdr:cNvSpPr txBox="1"/>
      </xdr:nvSpPr>
      <xdr:spPr>
        <a:xfrm>
          <a:off x="73723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6F1461C9-AF80-4247-85FA-8A9062A0DD54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93</xdr:row>
      <xdr:rowOff>0</xdr:rowOff>
    </xdr:from>
    <xdr:ext cx="65" cy="172227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4365484C-8AAE-4961-8BB3-2172F5F394E2}"/>
            </a:ext>
          </a:extLst>
        </xdr:cNvPr>
        <xdr:cNvSpPr txBox="1"/>
      </xdr:nvSpPr>
      <xdr:spPr>
        <a:xfrm>
          <a:off x="73723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65ECA7E8-3F6D-49DF-9AF8-DED994849311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93</xdr:row>
      <xdr:rowOff>0</xdr:rowOff>
    </xdr:from>
    <xdr:ext cx="65" cy="172227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459B0172-5701-4B28-8E9C-12F262932639}"/>
            </a:ext>
          </a:extLst>
        </xdr:cNvPr>
        <xdr:cNvSpPr txBox="1"/>
      </xdr:nvSpPr>
      <xdr:spPr>
        <a:xfrm>
          <a:off x="73723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CB43ECE9-4C7B-4500-B09C-50DDCA83B20B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41E8D177-A246-46A6-AE7D-FF2785A503E0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5EED6BF2-23EE-40E8-B13C-2E53AF72170B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6A199150-4E3E-4527-8B91-D54971F022A3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F4AECD2-1FD3-4E2F-BD4E-26F25F598DEA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CC85EE06-7252-4CB5-8E85-E6DEFABF9956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B2C43930-A491-4C91-B9C1-091A6591B445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93</xdr:row>
      <xdr:rowOff>0</xdr:rowOff>
    </xdr:from>
    <xdr:ext cx="65" cy="172227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FEC47F1B-0B63-4CBE-9707-FC7247DE19BE}"/>
            </a:ext>
          </a:extLst>
        </xdr:cNvPr>
        <xdr:cNvSpPr txBox="1"/>
      </xdr:nvSpPr>
      <xdr:spPr>
        <a:xfrm>
          <a:off x="842645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1FA27DE3-AF11-46F4-B3D2-4B0519BF66B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B9944B4C-3648-4F86-AD94-50BB33A0DC1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DD16E9C0-0663-4798-8C00-6DC6D2B8829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5581925-66DC-4242-B6D2-B849D692C6D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8727600C-B402-4ABC-99A4-467035E7BB7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2D21CC87-0B29-406E-8A91-9DDC9A3B9F6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86B06FB3-DCD6-4660-875E-5803E7F4C97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5765E35-8ECB-4885-92D5-D952EC8AACF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28F2E17D-CD7D-45FE-9242-915C24558D5D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7B16570A-B4D0-47D8-9C1B-59E97DF300E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14DC0666-ABFD-4CA7-887D-5F0773CE5CA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5E91E007-C398-42F1-9723-1250C33E325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6B1072BF-AF79-4E34-944B-088C966CD07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D789D5F8-DDDB-4B89-BD0D-A75FB95EC5C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88869985-6794-4180-ACDC-90894320241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C54E10A7-2594-449B-A08E-915479019A3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1024A7A7-0651-430F-816E-0FBA8E4B88D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845DB497-8D29-4E4E-97C1-B6F3204A6FBD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15BFF463-5790-42B1-88DA-95C396AA4F5D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AF7DF31-4912-47BD-8CB2-9D90955A80C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2F412AA7-FA95-4D8E-80BD-936B70BA4AA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553FF995-3E8B-481A-B241-35171A175AC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F34250B4-F4D6-4B55-B4C7-A644D25D2D5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A5D8FCEC-FD63-4742-A43C-56C095A02CD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56FD443F-D9AE-414E-A8AB-E904BC89184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AA45F13D-4718-44CF-801B-7656C0D902C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9B70A468-435E-4811-A58F-779E37147EC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643BFEDF-F3B4-498E-8E27-36C06656CA4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2DF397F3-B74B-47FD-BA77-8878C5961D3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E42AEDEC-5F27-4393-9CCB-F76E04440E1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E9C6944A-E730-4E01-A6BF-456650BB193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BA370FA5-9927-4AAB-817C-07E5A7D4384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7B2D933C-C561-4523-9E69-E1F5C634682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D009FFAA-70AD-45A2-B58C-7EC90095B1C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F2594737-D941-4DA2-B126-365EB48DA62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C3A1DF22-27DF-47F9-821B-571D2657F24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ADDC1B8C-7547-4981-8732-5ABBDC2997A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6041E7F3-FF60-45E8-967A-653CDE01705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21CE1E5F-B733-4671-9B7D-98721D251D0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4BBDCBE7-FE30-4676-AB5B-6B50F210348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D4751DC4-5118-41BD-B98A-63247523831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6B7AC9EF-235F-4DFC-BCDE-0F9F9AF818E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86C6070A-3AA9-44F4-AE0D-2333636122C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EBCED2A8-30A9-483B-A355-F1D728EC957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9A8C8CCD-35A0-4376-ADA6-215CF7140AE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D2FFF0E0-6463-4487-9C6A-7B1F2FF134A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A2DB3FF6-B2BA-468F-88D0-AD59A16BA22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BF121B03-E103-45A5-8325-65700D4CFBC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FDB7A662-129D-4F6C-A959-6549A06F041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F4620461-FC2D-49F3-8F76-F743AA7109E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AADE7640-5CB3-4A04-93F1-43F74E7D9F3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E754D219-324F-4E18-8FB0-9D058040AFA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C62573CF-71CE-464C-A818-C21F8ED2BB8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E84D759A-E448-4951-816E-2B04D677F57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441D3EC2-5B45-473D-B1E5-E7FC5E191AB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B8E33115-6C46-4A8D-A521-FA85EF8F372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10E1134F-E4F9-4F8E-B630-AA655639D94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414EA398-0E3B-4CFC-8710-D0B3FB4870B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745B7E0A-F500-47FF-85AD-D12C232950E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5FFFC5DC-16E3-41B0-ABA5-4E0E6555D8ED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821EC006-EAB5-4CB8-A38A-326FE94AEED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9706EB57-FAF0-4F87-96A4-5FA1B18E18E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5D8CA102-8B21-4F44-9B72-FAE36AD3CDB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C0FE15D5-6784-4988-B8B5-3FB7283DE36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80176A15-785A-48BC-BFF4-D92BAD70B62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88ACEE15-39CE-4B74-873A-25BBFA9EC12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324A57FB-F5AB-42F6-835C-0DB8D898339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C1D47509-F1D8-48B5-8A5D-33CC69C2150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D80093F3-3BF9-4430-BAB0-45F0BBB1509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2A4BB75C-858C-4B4D-BD7B-59A89176A0BD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3A14DC2D-1D0B-427A-AEB1-B919B6DBD75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AEC8B2CA-E16F-48A5-98A6-C7CE4CC66A6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F5D5CF57-9D7E-4F78-ACF0-C7316AA124B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6769B265-7487-41C9-B2EC-A6A368A111AD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E9BE55E-16D2-4BF3-90C7-AA2D389531A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ADC17BED-07E0-482D-AB3D-8B31D21CA24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25E99989-F7E1-4D8D-94FC-821C5601503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1B16A13-804B-4BC3-8F51-9C9C2FF50DE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669ED7E2-A1BE-41E5-92C4-A5BECF2F240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9A70EF40-99D8-4D89-9A8E-7E2E06D0EC2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BFF69987-B9E5-478E-B355-01790334AEF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89780FA7-B601-46DC-832C-0D2F3031D20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7ABAD0D5-4CFA-4D8B-B074-C4665F0E740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B3FF6566-D4C3-4CBC-8AF4-396F1B34131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AE84E76D-1E7E-485D-A088-FE40115CFF9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10A3FDFF-C817-4257-8540-A6051DEA991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FFA40DCF-D0E0-4E4C-A561-43F96081218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447D1EE6-4276-425E-A225-92177C7C513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5608B98B-F0AC-4111-AF75-BF06A9494AB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42BA500B-F5C8-45B1-A1FF-4397CEC3CFB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3AD71D06-7AB9-45D3-9088-D15693D2BC3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A9FE4CCF-CA0E-4EF4-8781-DAC264C976C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6B306A9E-30E1-4E10-9A18-22B99479152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8CF8B74A-6D9F-450A-8D44-6413894E0B4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CB8EF25C-F25A-413A-9169-D9E8A6BF28F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CA5D6EA6-62D0-4483-9AB7-C0AFBD79C76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901D259B-EC60-44AB-AD6E-DB972CC11C9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77611FE3-2AB3-4457-98CF-D2B1EAD9012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69DACA93-D855-4D1F-9A1D-5C233783DAC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9F716811-3A9A-4690-9821-20882C43229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849E0007-0A63-4F39-909A-B6C9ECAF696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2AA56F6F-1BC8-457F-BDD3-92D5BA6FABC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BCE2CA83-0A35-4E99-8202-498A18C7040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C755347D-F715-4636-8B9B-FFA27743A7D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27D479BC-2CB8-42DD-8127-003216BB0ED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9AB6FD1B-65CA-43E8-B2EA-2356667031A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15885431-4DE9-48CB-BF53-DD8C0A39D3A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A1F40831-82B5-4BD5-B0B1-7A81712909F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72DBE87E-18B0-4520-B369-EFD2495729DD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F392F23-BEEF-4C17-A28C-994232AB851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832E0EE-C7FC-4839-9D65-FB0FF7EF38C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46C4E97B-8CB9-4BB6-8BC5-42FDC4F9AD0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CDFD5FB-D61A-40E8-A90F-67BA3586AE9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6F411BAC-F478-470D-A456-B326FFEC7CC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165C4FF4-5399-46DE-86E6-BAB0B475ABB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8F2CB660-93DC-4520-9733-564F0801C3C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16AF6A58-14EC-482D-B0B8-BB7F3940CA6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CE1E144A-0DC2-4366-A957-2619B235117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502490DE-B727-436D-95F6-43F949BF398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BE6211F4-9634-4B77-8E75-E44AE2078E5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39C82B26-31DD-4544-94AA-72F9DA8759E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6514F6EC-F0C1-483C-8C74-73562B17DDC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C5172558-D995-4C37-89C7-4A2E9166824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3C6485B2-A1D5-4720-A5AF-C0A875374AED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3BEF9315-BD44-4891-800B-DCD657537D7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A003EE17-0E9B-405B-A517-1A5E2893A78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C7CDFA87-A9E3-4E2E-8A22-CD93314323A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DE7D7B25-C1F6-4449-A297-EEE628FB453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A885736D-C6BB-4976-9990-3AEF46D14BF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16A35473-D1ED-40A0-91FB-E606C681777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29920907-A032-42A8-8453-A88FBCE59F2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85673A19-4E2A-4CCD-B165-7D3A911A073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6079B563-59FE-49A6-A899-6057FD0B7DE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E1BC501B-221D-4B70-AD7B-A689BA5C79D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F0ABA5EF-D069-4BE1-93CA-4F5425C16FD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D9968EBD-2C0B-40DF-82A4-2E33542DAB0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616DD3DD-5C1E-4D74-A9FC-29789F45C23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F2555EE7-FE78-4413-8B05-14954B0CA42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BA1D7C12-1206-4EDA-8B25-B50D1551C99D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AA37AD99-1A83-4B24-ADDC-AAAAB18231D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6C414CFA-1004-4D0A-BCCB-99297D3C0AF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F46EFA1A-D662-4E44-9B46-523F6CFEE0F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1EC79814-7ADE-4358-8FAE-04CCF3F48C0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8C24BAAE-6110-4426-B590-6405B98C6A9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6E89ADFF-3B15-4AC4-BF19-84D58430B0A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5BC4E025-C798-4A44-8E1A-1479E4041A4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30B950FF-8C11-45CB-ABCD-AC3A5506F0D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1E93320-8F15-4A32-A9D3-F419D9A8265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24AEA3B4-987C-4D4A-903A-5390171ACC5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87430CCE-A315-4558-AD76-7735F5A34DC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6B20D726-E1CF-4F7C-B157-DFC79710E54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C6865914-6D67-41C6-8F81-BADE3D73E67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AFCF9E20-EDA6-4CC0-B476-A0D60CC59A5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9A9DB80E-4943-45DC-8567-7A9741802B1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775B5366-1649-4049-82A4-2106E4061F3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CFC0A181-3578-485B-AFC0-F16B4375A3A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3082D6F2-6759-4126-A4A3-2F85E5617BE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A2CD16B5-C4A0-4852-80BA-BA67EF9CB01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DF4388E6-E34B-41DD-8489-A9209C5682F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4EFA6B6C-4AA8-4772-8203-F5A020655E5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29685C58-C456-440E-ADED-7C39B6F43C3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F185B800-F185-4A26-BDDA-10D880AD8FC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810AFB76-66AC-4985-99C5-D9619A33CBC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B3C73190-A324-4F44-BC87-9E19D3449C1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823303CA-D807-4083-8727-84154EDD6FC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B2D203B7-E631-486E-A407-E93EA881F25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503EFA12-DDE7-4D33-8AF3-39E7EEC28D1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236BA359-EB8E-4314-AA03-CC3516089E9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119B91E6-275C-493A-A566-AF0837509A6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4BDF5BD-FE33-49BB-AB88-E4E55873F09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E8DCCB0D-0C9F-4BA8-930D-3DB6826A734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9B0E9DF2-110F-4532-8A30-C9F4D6DB655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4A9BC35F-B9C3-4ABB-8AE0-55F3E5F5FA6A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C5755086-4349-414C-B316-F0B3ECCBAA3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604C75AD-5C75-4E91-B1DA-FCB86E6D8A8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10CBCCAF-9FC5-4439-B6D7-74AF91DECF0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C4CFFE7A-3B23-4B6B-887F-9EE55218D56F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7B8D16AC-361B-490B-9626-B5E449E60E4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1C27CDF3-3E68-4B1C-98E6-F37AB63C3A6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F2053D43-1CB0-4BC9-99C0-82F6E3BFDEA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6A0A288D-4121-4F7F-9A31-FAFB22C944A7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BD1FC67B-51D2-4B08-A865-C8095C3C427D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82A84903-FCF7-4881-9B72-B219CA2BFF8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E3B78516-F06F-47F3-9675-EAEDCE047C2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A7562C9A-6F31-4FAB-936C-82A9B08F2FE8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873D628A-54A7-4428-8E71-8CC5791CEF5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43AD8997-95DB-456D-BB52-27A2FFF6D620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AC0B11E5-FD2B-4297-AD05-688C6FE9824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8C9E1C47-CBD8-48FC-891C-D3D19B62225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50FD329B-AFA3-4842-8992-3C7125D8533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1221AD41-78A7-422B-92E7-052B7024040E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65" cy="172227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D8BF8115-4C6E-45B6-A47D-EFDDCC4905DB}"/>
            </a:ext>
          </a:extLst>
        </xdr:cNvPr>
        <xdr:cNvSpPr txBox="1"/>
      </xdr:nvSpPr>
      <xdr:spPr>
        <a:xfrm>
          <a:off x="842645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65" cy="172227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9E8D1994-FBF9-435E-AB90-6BA880EDC941}"/>
            </a:ext>
          </a:extLst>
        </xdr:cNvPr>
        <xdr:cNvSpPr txBox="1"/>
      </xdr:nvSpPr>
      <xdr:spPr>
        <a:xfrm>
          <a:off x="842645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65" cy="172227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606682E9-ED61-4EB7-A0F8-475E2A8B1F28}"/>
            </a:ext>
          </a:extLst>
        </xdr:cNvPr>
        <xdr:cNvSpPr txBox="1"/>
      </xdr:nvSpPr>
      <xdr:spPr>
        <a:xfrm>
          <a:off x="842645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65" cy="172227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F2E3F66D-CC6E-4509-902C-6F0F644F0610}"/>
            </a:ext>
          </a:extLst>
        </xdr:cNvPr>
        <xdr:cNvSpPr txBox="1"/>
      </xdr:nvSpPr>
      <xdr:spPr>
        <a:xfrm>
          <a:off x="842645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65" cy="172227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1ABA5BE8-B406-4351-A8C4-1FA920E7C61B}"/>
            </a:ext>
          </a:extLst>
        </xdr:cNvPr>
        <xdr:cNvSpPr txBox="1"/>
      </xdr:nvSpPr>
      <xdr:spPr>
        <a:xfrm>
          <a:off x="842645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65" cy="172227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C5DE4C5B-88E1-4F1E-8942-4F08988EC996}"/>
            </a:ext>
          </a:extLst>
        </xdr:cNvPr>
        <xdr:cNvSpPr txBox="1"/>
      </xdr:nvSpPr>
      <xdr:spPr>
        <a:xfrm>
          <a:off x="842645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65" cy="172227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8668EDD8-A1FC-4E95-8AD9-116EFB4B55A9}"/>
            </a:ext>
          </a:extLst>
        </xdr:cNvPr>
        <xdr:cNvSpPr txBox="1"/>
      </xdr:nvSpPr>
      <xdr:spPr>
        <a:xfrm>
          <a:off x="842645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26</xdr:row>
      <xdr:rowOff>0</xdr:rowOff>
    </xdr:from>
    <xdr:ext cx="65" cy="172227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8B188690-7EA3-46AA-A1C5-7580E44B4794}"/>
            </a:ext>
          </a:extLst>
        </xdr:cNvPr>
        <xdr:cNvSpPr txBox="1"/>
      </xdr:nvSpPr>
      <xdr:spPr>
        <a:xfrm>
          <a:off x="842645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152</xdr:row>
      <xdr:rowOff>0</xdr:rowOff>
    </xdr:from>
    <xdr:ext cx="65" cy="172227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B260C92B-3C7C-47A0-A601-3A85F3ED5821}"/>
            </a:ext>
          </a:extLst>
        </xdr:cNvPr>
        <xdr:cNvSpPr txBox="1"/>
      </xdr:nvSpPr>
      <xdr:spPr>
        <a:xfrm>
          <a:off x="7372350" y="281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153</xdr:row>
      <xdr:rowOff>0</xdr:rowOff>
    </xdr:from>
    <xdr:ext cx="65" cy="172227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84816D4D-D048-4C9B-9E1E-99E21D54F3E0}"/>
            </a:ext>
          </a:extLst>
        </xdr:cNvPr>
        <xdr:cNvSpPr txBox="1"/>
      </xdr:nvSpPr>
      <xdr:spPr>
        <a:xfrm>
          <a:off x="7372350" y="2832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153</xdr:row>
      <xdr:rowOff>0</xdr:rowOff>
    </xdr:from>
    <xdr:ext cx="65" cy="172227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34A4C046-2858-4513-9CC7-7195281197B5}"/>
            </a:ext>
          </a:extLst>
        </xdr:cNvPr>
        <xdr:cNvSpPr txBox="1"/>
      </xdr:nvSpPr>
      <xdr:spPr>
        <a:xfrm>
          <a:off x="7372350" y="28321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923E91F4-3D29-497A-A63F-436E8C043E59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9BB20B2C-B9DE-40E8-97CC-219BB4966036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C38E2ECF-D652-4896-8220-75D94CC00315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5E0BD1AB-938A-4223-B555-DAB3204C0714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9D4B1F0E-5707-44C5-BC28-B76520937060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BE1F9C61-3BFA-45A7-93FF-5E9D60316817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3490745A-1FF2-4EE3-9455-1A06160DC6B0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B0B0F665-1605-4FD9-ADFC-88DF6BF2BA87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750103F1-1718-4CA5-B2F8-75B050F36287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C0DEF9F7-4D2F-4345-8035-726C62C61515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CB1B253D-2F4E-4C30-A1D4-62BB77F4C9A9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171A193F-B101-40ED-9524-3F46A7539098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FDAC3338-BBCF-43FB-B7C5-D5125A40B669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F2174B6A-4C7F-4FB3-89B4-B09B7FA19B4A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5F1EA927-742B-4AE2-A745-D92A69F7A75F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92F44DB1-C3B7-48FC-88D4-857C55ACAD89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3D9734F6-1EDD-4770-85B4-C0DF89691770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93E94044-6FCB-4BFA-BCE6-7EC362381A05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5C413C0F-50BC-4525-9A8F-E4DCC87EB36C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A025E18D-6AFE-40D2-806F-9F2706E793D0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120D5489-6179-4A64-B8ED-877C72A43BBA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CC85C702-C3A0-49F1-A39B-3425578F72B6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3AFFBF77-AB96-4BB3-9C3E-B4611773E615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69E5348F-A649-4409-B215-D75448EE8E8F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8D4515E0-239F-4E74-B2E7-10F0E64D3427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87344096-3750-42BA-925E-9E56C6E7E2C7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3ACEFAD1-CD30-42C6-8A33-6347DC732F56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789A25FD-162B-457F-A228-00C158DCD619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494C834C-B6E5-4301-925D-D1F10D95377F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7B9B3613-E31F-42F3-AC65-0C8EB67388C1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65" cy="172227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F97B8BF0-330F-426B-A357-00B82AE20A93}"/>
            </a:ext>
          </a:extLst>
        </xdr:cNvPr>
        <xdr:cNvSpPr txBox="1"/>
      </xdr:nvSpPr>
      <xdr:spPr>
        <a:xfrm>
          <a:off x="737235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26561737-A9B5-4489-9392-1B41646C6DED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EE37B988-686E-4B0A-BAF5-02B27963251F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65" cy="172227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7FAFB994-9F27-4D98-9F39-7170712B7B70}"/>
            </a:ext>
          </a:extLst>
        </xdr:cNvPr>
        <xdr:cNvSpPr txBox="1"/>
      </xdr:nvSpPr>
      <xdr:spPr>
        <a:xfrm>
          <a:off x="737235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65" cy="172227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2F742FB1-22E1-4091-9F7B-68171F21E8BB}"/>
            </a:ext>
          </a:extLst>
        </xdr:cNvPr>
        <xdr:cNvSpPr txBox="1"/>
      </xdr:nvSpPr>
      <xdr:spPr>
        <a:xfrm>
          <a:off x="737235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59</xdr:row>
      <xdr:rowOff>0</xdr:rowOff>
    </xdr:from>
    <xdr:ext cx="65" cy="172227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74ADFAB5-790F-4BAE-A40E-7D36EFF445CA}"/>
            </a:ext>
          </a:extLst>
        </xdr:cNvPr>
        <xdr:cNvSpPr txBox="1"/>
      </xdr:nvSpPr>
      <xdr:spPr>
        <a:xfrm>
          <a:off x="73723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F9CA81F2-479B-4BB8-9DCB-559E8371D257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5728B28D-0241-4350-81D2-8C95ECCE73FD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F1E95ACD-E0C9-4CFE-BD46-71164A8C9279}"/>
            </a:ext>
          </a:extLst>
        </xdr:cNvPr>
        <xdr:cNvSpPr txBox="1"/>
      </xdr:nvSpPr>
      <xdr:spPr>
        <a:xfrm>
          <a:off x="73723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59</xdr:row>
      <xdr:rowOff>0</xdr:rowOff>
    </xdr:from>
    <xdr:ext cx="65" cy="172227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6AF40EBA-57D3-4BBB-B642-D8C820134F16}"/>
            </a:ext>
          </a:extLst>
        </xdr:cNvPr>
        <xdr:cNvSpPr txBox="1"/>
      </xdr:nvSpPr>
      <xdr:spPr>
        <a:xfrm>
          <a:off x="73723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603DDBDD-EE6E-4F8D-9156-FD5A7D719557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366AAE46-58B3-4DE7-A39C-B8FCE85B4A75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5CBADFFE-B6B7-434A-8FB9-681A1892CC5B}"/>
            </a:ext>
          </a:extLst>
        </xdr:cNvPr>
        <xdr:cNvSpPr txBox="1"/>
      </xdr:nvSpPr>
      <xdr:spPr>
        <a:xfrm>
          <a:off x="73723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59</xdr:row>
      <xdr:rowOff>0</xdr:rowOff>
    </xdr:from>
    <xdr:ext cx="65" cy="172227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EEA7E046-DBEE-4487-B970-34D9A519C755}"/>
            </a:ext>
          </a:extLst>
        </xdr:cNvPr>
        <xdr:cNvSpPr txBox="1"/>
      </xdr:nvSpPr>
      <xdr:spPr>
        <a:xfrm>
          <a:off x="73723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90997854-76D7-4842-ADAC-2464ED9680C9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BDC2AC8A-4C17-4455-B4AC-54487997C044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26B51E4B-30FD-43B1-A884-D10AB66F5CB0}"/>
            </a:ext>
          </a:extLst>
        </xdr:cNvPr>
        <xdr:cNvSpPr txBox="1"/>
      </xdr:nvSpPr>
      <xdr:spPr>
        <a:xfrm>
          <a:off x="73723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59</xdr:row>
      <xdr:rowOff>0</xdr:rowOff>
    </xdr:from>
    <xdr:ext cx="65" cy="172227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BE88F030-5138-489C-9D7B-DF09067FC396}"/>
            </a:ext>
          </a:extLst>
        </xdr:cNvPr>
        <xdr:cNvSpPr txBox="1"/>
      </xdr:nvSpPr>
      <xdr:spPr>
        <a:xfrm>
          <a:off x="73723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71A7407B-3C1E-4CCF-AC25-D3EEFF6EFEFB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3447FBA7-AC42-4DC8-8768-6580DA13AA0D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B58E551A-329C-4811-BB47-10B8763D6D3E}"/>
            </a:ext>
          </a:extLst>
        </xdr:cNvPr>
        <xdr:cNvSpPr txBox="1"/>
      </xdr:nvSpPr>
      <xdr:spPr>
        <a:xfrm>
          <a:off x="73723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59</xdr:row>
      <xdr:rowOff>0</xdr:rowOff>
    </xdr:from>
    <xdr:ext cx="65" cy="172227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5C0C057-46C4-464A-A584-EC4CF14AB44C}"/>
            </a:ext>
          </a:extLst>
        </xdr:cNvPr>
        <xdr:cNvSpPr txBox="1"/>
      </xdr:nvSpPr>
      <xdr:spPr>
        <a:xfrm>
          <a:off x="737235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F79F3E6B-3B02-4A38-8C6E-34035A52D3B0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53</xdr:row>
      <xdr:rowOff>0</xdr:rowOff>
    </xdr:from>
    <xdr:ext cx="65" cy="172227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524CECFC-2FAB-415A-A74A-EE8AD6DC5291}"/>
            </a:ext>
          </a:extLst>
        </xdr:cNvPr>
        <xdr:cNvSpPr txBox="1"/>
      </xdr:nvSpPr>
      <xdr:spPr>
        <a:xfrm>
          <a:off x="737235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61</xdr:row>
      <xdr:rowOff>0</xdr:rowOff>
    </xdr:from>
    <xdr:ext cx="65" cy="172227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CB6AA14D-7D8E-4566-9AF5-8E595320D930}"/>
            </a:ext>
          </a:extLst>
        </xdr:cNvPr>
        <xdr:cNvSpPr txBox="1"/>
      </xdr:nvSpPr>
      <xdr:spPr>
        <a:xfrm>
          <a:off x="737235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6</xdr:col>
      <xdr:colOff>0</xdr:colOff>
      <xdr:row>58</xdr:row>
      <xdr:rowOff>0</xdr:rowOff>
    </xdr:from>
    <xdr:ext cx="65" cy="172227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13562A3F-B8E8-4CE4-A08D-BFC8A369722A}"/>
            </a:ext>
          </a:extLst>
        </xdr:cNvPr>
        <xdr:cNvSpPr txBox="1"/>
      </xdr:nvSpPr>
      <xdr:spPr>
        <a:xfrm>
          <a:off x="737235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9A2DF72-C8BD-4E95-8A7D-356D2AE89706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EBC3E165-018F-4718-998C-B7097DAC2A85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50816375-D388-498D-999E-A287D26F49D8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B32FB323-4CAB-4F36-B692-45E23E58288C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4A5C05A9-2FFE-4027-B718-4CD6541077BE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D3671ED6-B4A4-49FF-A2A9-58B60FE6D8F6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8D3E03DB-63DC-45C9-A053-89F7DFDE8A0C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A843823E-153E-47AE-A59C-1F94BA758DA5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28E7EE29-D5F2-4B09-9610-355DFB702A5F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D2562EB3-27DC-4A20-B748-812D6557C660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5E3F242F-E7FB-4BC1-9C0F-F16AC45F765A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5CCE69F3-4B51-4A08-95FA-85EDD52A9101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AA687D18-427A-43C6-84BB-CFAFB2693C0A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2269A0D3-7B21-4DD9-857D-C3489A32A76B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A15EEDEF-20BC-474F-BED5-76D41A07901A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AB1A5066-8B46-44C2-920F-A731BDE4DD63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B6590212-233F-4851-BB54-54D84600527C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ADB4815-92BD-4718-99FF-532F8732E21A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204353C4-D15E-4D85-B453-26625EDC696C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7EE359AD-7076-4459-A38E-2D69231EAB9E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D91C4679-BDC9-4EC3-8D43-D24F525B400D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99859144-F10D-4564-BBA4-B131166F55C2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53C0F509-0C5B-46AD-A3FF-4EACF72476DC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D32C9D7C-F52F-4246-B436-31980BEE7A91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BD7C2E8F-2547-4362-9F5F-21312AB34FD7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6B6EBBF5-5ACE-4F59-9BC2-6C52E73822E7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B3143935-EC09-48E0-8E5D-8A22561DF1A1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C021D68-405A-4F4F-B1B0-17640888F334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3D414AA5-3F4E-4B33-9CDF-C76ED398030D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D8827F82-CB17-4261-8670-0CA5836DBC7E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2DDFD749-BA1D-46B5-9231-B10FE8FDF657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98EAD441-7BAA-4E61-9648-3D7F1A88E9FA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C9754824-2A96-4E02-9361-8232345F42A9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E3C20104-8A2D-4E97-8E37-48D1563214DF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40E98F80-687B-4E6A-8C5D-BCE99960FB8A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E972F08E-AEA7-4952-A0A3-AD9A94F5AEB1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7126548E-002A-4B34-B4CD-55A27CCF156E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569097F6-9217-4EA6-8CEE-46E47673D98F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F6283668-5385-4634-AD11-61B68D9CFE7A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EA6305D7-E568-4F05-ACC8-EF8007783680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BD40A0C7-AC43-42C7-B167-67D2173D4F40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7C5D57E5-BED4-464D-8FBC-397ED79DF392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4922351-66E1-4B5D-B499-3059A8CDE160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2D369D76-B812-4894-9FE9-9DDB08606ECB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5CBD8675-B19B-4048-92CE-58DDDE3501B3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4AE6DFCA-EB99-4ABB-894D-D94EDDC295D1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911DD65B-ED4F-4D77-8E3C-70A961D08E1E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257E5CC7-DB1C-49DF-AFD0-6CE24457340C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322D3D2C-80A5-4B06-AF8D-297E159F80C0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3901ACF-1647-4B8A-A3A7-98B4F9E3102C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CCEBFE8A-57C5-47C3-80C6-7FF9BD95F107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3BD2FEAB-0C04-4139-BEAC-4400FDABBD0D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596AA073-D56B-4BC0-9F1C-4CB66686EA6C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24EE54C2-22C8-43CE-A30A-AE3034AC6494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71AAC988-24B4-488E-9304-2B2E611DC511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96434CC6-4A19-48FC-B37A-7D44AA924358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33176CEF-6220-4233-A5F9-030DBE44CB45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C72D901B-CEA1-4871-930B-9112BDE5841E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275BF4ED-AEAC-4AF4-977F-C09EDB586C6A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9D04B200-6AB5-4448-8A3E-EA7B5A25C24E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4B9B279E-5EC6-4C63-9AA8-C1AFA686379B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26E85F68-4088-4227-AA85-C3C2022AFF9D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48A21F2A-E725-4BAE-A727-0838EEBA3910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658598AF-4494-4ECC-A4EB-45B183BA6073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64B93CE3-E12D-4406-968D-3C615817DCF1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78E240CD-C0BF-47B2-B4A3-172D74E5B66B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6E17405E-8192-4D76-BF12-2566A426A801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392FBEBA-8378-47D9-AF45-E9FC72BF3948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19D064FF-4CD1-4CFB-A847-F912A526147B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96681AA3-1703-498A-8BAD-1D21B6803D96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2B236A11-531D-4234-9F53-3FD60A0DE495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1999917B-D907-4CC5-8B3D-E57FFE654B2C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70706B66-7CE8-43A6-BE67-46DCBD5472D9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133</xdr:row>
      <xdr:rowOff>0</xdr:rowOff>
    </xdr:from>
    <xdr:ext cx="65" cy="172227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5B1D9EA2-CBA9-4534-B715-A31D78CE0CD7}"/>
            </a:ext>
          </a:extLst>
        </xdr:cNvPr>
        <xdr:cNvSpPr txBox="1"/>
      </xdr:nvSpPr>
      <xdr:spPr>
        <a:xfrm>
          <a:off x="842645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133</xdr:row>
      <xdr:rowOff>0</xdr:rowOff>
    </xdr:from>
    <xdr:ext cx="65" cy="172227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8673ABB0-466E-4F39-A876-37C722C24B0C}"/>
            </a:ext>
          </a:extLst>
        </xdr:cNvPr>
        <xdr:cNvSpPr txBox="1"/>
      </xdr:nvSpPr>
      <xdr:spPr>
        <a:xfrm>
          <a:off x="842645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133</xdr:row>
      <xdr:rowOff>0</xdr:rowOff>
    </xdr:from>
    <xdr:ext cx="65" cy="172227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1FDA6E3A-FC60-4652-8984-EC72AD08C570}"/>
            </a:ext>
          </a:extLst>
        </xdr:cNvPr>
        <xdr:cNvSpPr txBox="1"/>
      </xdr:nvSpPr>
      <xdr:spPr>
        <a:xfrm>
          <a:off x="842645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133</xdr:row>
      <xdr:rowOff>0</xdr:rowOff>
    </xdr:from>
    <xdr:ext cx="65" cy="172227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B469E80F-0692-46E6-A78F-AE1ABE476466}"/>
            </a:ext>
          </a:extLst>
        </xdr:cNvPr>
        <xdr:cNvSpPr txBox="1"/>
      </xdr:nvSpPr>
      <xdr:spPr>
        <a:xfrm>
          <a:off x="842645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7B1CC01A-5832-4955-A788-2A143C195939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58D121FA-DECF-4298-8244-C8AA5032B86E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CC3DBE9D-F6AD-4733-9A01-79D8CA36CB4B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96A0A58F-DEC1-4263-B530-D3D794966574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81A96940-BD72-452B-8B90-3ABF8D51C4EE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FCDA508A-56CD-4E42-904C-477655A4519B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2BB3E2B8-799F-421C-8F06-E28BADD8D31B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89B3633-4B8D-45E6-8F22-3AEC88E57926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120</xdr:row>
      <xdr:rowOff>0</xdr:rowOff>
    </xdr:from>
    <xdr:ext cx="65" cy="172227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BA31F111-3151-470D-9D06-382770533785}"/>
            </a:ext>
          </a:extLst>
        </xdr:cNvPr>
        <xdr:cNvSpPr txBox="1"/>
      </xdr:nvSpPr>
      <xdr:spPr>
        <a:xfrm>
          <a:off x="842645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120</xdr:row>
      <xdr:rowOff>0</xdr:rowOff>
    </xdr:from>
    <xdr:ext cx="65" cy="172227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3C8F81A7-CA0E-477F-8EE6-7C179CE73D4B}"/>
            </a:ext>
          </a:extLst>
        </xdr:cNvPr>
        <xdr:cNvSpPr txBox="1"/>
      </xdr:nvSpPr>
      <xdr:spPr>
        <a:xfrm>
          <a:off x="842645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120</xdr:row>
      <xdr:rowOff>0</xdr:rowOff>
    </xdr:from>
    <xdr:ext cx="65" cy="172227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DA7E5498-54D8-4819-A069-FD3DEECA7E24}"/>
            </a:ext>
          </a:extLst>
        </xdr:cNvPr>
        <xdr:cNvSpPr txBox="1"/>
      </xdr:nvSpPr>
      <xdr:spPr>
        <a:xfrm>
          <a:off x="842645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120</xdr:row>
      <xdr:rowOff>0</xdr:rowOff>
    </xdr:from>
    <xdr:ext cx="65" cy="172227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14F19E8C-1E7C-4FAC-892A-3F996BAF2E1A}"/>
            </a:ext>
          </a:extLst>
        </xdr:cNvPr>
        <xdr:cNvSpPr txBox="1"/>
      </xdr:nvSpPr>
      <xdr:spPr>
        <a:xfrm>
          <a:off x="842645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65" cy="172227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E3C60B05-64B1-4832-A10E-EC82A8E9D24C}"/>
            </a:ext>
          </a:extLst>
        </xdr:cNvPr>
        <xdr:cNvSpPr txBox="1"/>
      </xdr:nvSpPr>
      <xdr:spPr>
        <a:xfrm>
          <a:off x="842645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65" cy="172227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C48FD5B-26BF-4CA0-AB65-7173151CC7B7}"/>
            </a:ext>
          </a:extLst>
        </xdr:cNvPr>
        <xdr:cNvSpPr txBox="1"/>
      </xdr:nvSpPr>
      <xdr:spPr>
        <a:xfrm>
          <a:off x="842645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65" cy="172227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5466B52F-0830-4848-9652-39A56012AB87}"/>
            </a:ext>
          </a:extLst>
        </xdr:cNvPr>
        <xdr:cNvSpPr txBox="1"/>
      </xdr:nvSpPr>
      <xdr:spPr>
        <a:xfrm>
          <a:off x="842645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65" cy="172227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A1BF87F1-EA4D-4EF1-B78F-F952BC180381}"/>
            </a:ext>
          </a:extLst>
        </xdr:cNvPr>
        <xdr:cNvSpPr txBox="1"/>
      </xdr:nvSpPr>
      <xdr:spPr>
        <a:xfrm>
          <a:off x="842645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122</xdr:row>
      <xdr:rowOff>0</xdr:rowOff>
    </xdr:from>
    <xdr:ext cx="65" cy="172227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71C05FA1-8F24-4F6E-8B40-5AF8BB22A6FB}"/>
            </a:ext>
          </a:extLst>
        </xdr:cNvPr>
        <xdr:cNvSpPr txBox="1"/>
      </xdr:nvSpPr>
      <xdr:spPr>
        <a:xfrm>
          <a:off x="842645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122</xdr:row>
      <xdr:rowOff>0</xdr:rowOff>
    </xdr:from>
    <xdr:ext cx="65" cy="172227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856013AD-654C-4E0B-A225-70B8A7BF524C}"/>
            </a:ext>
          </a:extLst>
        </xdr:cNvPr>
        <xdr:cNvSpPr txBox="1"/>
      </xdr:nvSpPr>
      <xdr:spPr>
        <a:xfrm>
          <a:off x="842645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122</xdr:row>
      <xdr:rowOff>0</xdr:rowOff>
    </xdr:from>
    <xdr:ext cx="65" cy="172227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E5094F11-45A8-46EB-BAA3-7C1246D63767}"/>
            </a:ext>
          </a:extLst>
        </xdr:cNvPr>
        <xdr:cNvSpPr txBox="1"/>
      </xdr:nvSpPr>
      <xdr:spPr>
        <a:xfrm>
          <a:off x="842645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122</xdr:row>
      <xdr:rowOff>0</xdr:rowOff>
    </xdr:from>
    <xdr:ext cx="65" cy="172227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ECCECD56-C3B3-4FAF-9BA6-82643961D1F1}"/>
            </a:ext>
          </a:extLst>
        </xdr:cNvPr>
        <xdr:cNvSpPr txBox="1"/>
      </xdr:nvSpPr>
      <xdr:spPr>
        <a:xfrm>
          <a:off x="842645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123</xdr:row>
      <xdr:rowOff>0</xdr:rowOff>
    </xdr:from>
    <xdr:ext cx="65" cy="172227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AE1E8932-D9EA-4FD9-9539-7F3F6E81574A}"/>
            </a:ext>
          </a:extLst>
        </xdr:cNvPr>
        <xdr:cNvSpPr txBox="1"/>
      </xdr:nvSpPr>
      <xdr:spPr>
        <a:xfrm>
          <a:off x="842645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123</xdr:row>
      <xdr:rowOff>0</xdr:rowOff>
    </xdr:from>
    <xdr:ext cx="65" cy="172227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93C0B91B-8A88-4F52-8871-86DBA49C77E7}"/>
            </a:ext>
          </a:extLst>
        </xdr:cNvPr>
        <xdr:cNvSpPr txBox="1"/>
      </xdr:nvSpPr>
      <xdr:spPr>
        <a:xfrm>
          <a:off x="842645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123</xdr:row>
      <xdr:rowOff>0</xdr:rowOff>
    </xdr:from>
    <xdr:ext cx="65" cy="172227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30F688CE-5027-4FFD-A30D-825049E57F5F}"/>
            </a:ext>
          </a:extLst>
        </xdr:cNvPr>
        <xdr:cNvSpPr txBox="1"/>
      </xdr:nvSpPr>
      <xdr:spPr>
        <a:xfrm>
          <a:off x="842645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123</xdr:row>
      <xdr:rowOff>0</xdr:rowOff>
    </xdr:from>
    <xdr:ext cx="65" cy="172227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CD08C1C8-5856-4C65-9936-4EAED09C7E76}"/>
            </a:ext>
          </a:extLst>
        </xdr:cNvPr>
        <xdr:cNvSpPr txBox="1"/>
      </xdr:nvSpPr>
      <xdr:spPr>
        <a:xfrm>
          <a:off x="842645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1743F53D-933C-4CE7-8B78-D11258F49BCD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7663F6A9-8E94-4D5F-924F-053ACB8E92F8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133F1D76-93FC-4C58-9616-C2746D04C619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59615A04-5661-4775-94DD-AC65F807DB09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65" cy="172227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13EC1F30-E20F-4CB3-8397-E17EDFA87987}"/>
            </a:ext>
          </a:extLst>
        </xdr:cNvPr>
        <xdr:cNvSpPr txBox="1"/>
      </xdr:nvSpPr>
      <xdr:spPr>
        <a:xfrm>
          <a:off x="842645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65" cy="172227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65149822-6014-4FED-839F-838E6D58711B}"/>
            </a:ext>
          </a:extLst>
        </xdr:cNvPr>
        <xdr:cNvSpPr txBox="1"/>
      </xdr:nvSpPr>
      <xdr:spPr>
        <a:xfrm>
          <a:off x="842645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65" cy="172227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FB970EA2-5758-41EF-AC37-DEF6939F62EA}"/>
            </a:ext>
          </a:extLst>
        </xdr:cNvPr>
        <xdr:cNvSpPr txBox="1"/>
      </xdr:nvSpPr>
      <xdr:spPr>
        <a:xfrm>
          <a:off x="842645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65" cy="172227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37C929FB-8F20-4B4B-A97A-99E913C07D11}"/>
            </a:ext>
          </a:extLst>
        </xdr:cNvPr>
        <xdr:cNvSpPr txBox="1"/>
      </xdr:nvSpPr>
      <xdr:spPr>
        <a:xfrm>
          <a:off x="842645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126</xdr:row>
      <xdr:rowOff>0</xdr:rowOff>
    </xdr:from>
    <xdr:ext cx="65" cy="172227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1B2587D3-80E5-467D-B56C-9508076BF3CA}"/>
            </a:ext>
          </a:extLst>
        </xdr:cNvPr>
        <xdr:cNvSpPr txBox="1"/>
      </xdr:nvSpPr>
      <xdr:spPr>
        <a:xfrm>
          <a:off x="84264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126</xdr:row>
      <xdr:rowOff>0</xdr:rowOff>
    </xdr:from>
    <xdr:ext cx="65" cy="172227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50166102-E90B-4B81-962C-82E57E6E5DB7}"/>
            </a:ext>
          </a:extLst>
        </xdr:cNvPr>
        <xdr:cNvSpPr txBox="1"/>
      </xdr:nvSpPr>
      <xdr:spPr>
        <a:xfrm>
          <a:off x="84264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126</xdr:row>
      <xdr:rowOff>0</xdr:rowOff>
    </xdr:from>
    <xdr:ext cx="65" cy="172227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8656BE99-8399-444B-905D-8ADBE02836EB}"/>
            </a:ext>
          </a:extLst>
        </xdr:cNvPr>
        <xdr:cNvSpPr txBox="1"/>
      </xdr:nvSpPr>
      <xdr:spPr>
        <a:xfrm>
          <a:off x="84264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126</xdr:row>
      <xdr:rowOff>0</xdr:rowOff>
    </xdr:from>
    <xdr:ext cx="65" cy="172227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75B2784E-2D5C-4C27-8EAD-CCB4C9F07AF4}"/>
            </a:ext>
          </a:extLst>
        </xdr:cNvPr>
        <xdr:cNvSpPr txBox="1"/>
      </xdr:nvSpPr>
      <xdr:spPr>
        <a:xfrm>
          <a:off x="84264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128</xdr:row>
      <xdr:rowOff>0</xdr:rowOff>
    </xdr:from>
    <xdr:ext cx="65" cy="172227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8646F68B-0F86-41F8-99ED-8F938028B35B}"/>
            </a:ext>
          </a:extLst>
        </xdr:cNvPr>
        <xdr:cNvSpPr txBox="1"/>
      </xdr:nvSpPr>
      <xdr:spPr>
        <a:xfrm>
          <a:off x="842645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128</xdr:row>
      <xdr:rowOff>0</xdr:rowOff>
    </xdr:from>
    <xdr:ext cx="65" cy="172227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93F24CD5-F391-452F-98D1-F21F37F0A4EB}"/>
            </a:ext>
          </a:extLst>
        </xdr:cNvPr>
        <xdr:cNvSpPr txBox="1"/>
      </xdr:nvSpPr>
      <xdr:spPr>
        <a:xfrm>
          <a:off x="842645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128</xdr:row>
      <xdr:rowOff>0</xdr:rowOff>
    </xdr:from>
    <xdr:ext cx="65" cy="172227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630E2F50-FCC0-45E2-B07F-B5542CB05EAC}"/>
            </a:ext>
          </a:extLst>
        </xdr:cNvPr>
        <xdr:cNvSpPr txBox="1"/>
      </xdr:nvSpPr>
      <xdr:spPr>
        <a:xfrm>
          <a:off x="842645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128</xdr:row>
      <xdr:rowOff>0</xdr:rowOff>
    </xdr:from>
    <xdr:ext cx="65" cy="172227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ECDB2B36-0E25-4BBE-BCAD-86EBC6158640}"/>
            </a:ext>
          </a:extLst>
        </xdr:cNvPr>
        <xdr:cNvSpPr txBox="1"/>
      </xdr:nvSpPr>
      <xdr:spPr>
        <a:xfrm>
          <a:off x="842645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129</xdr:row>
      <xdr:rowOff>0</xdr:rowOff>
    </xdr:from>
    <xdr:ext cx="65" cy="172227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F891907-D8E5-47CB-BB00-60CEFBCD1ECA}"/>
            </a:ext>
          </a:extLst>
        </xdr:cNvPr>
        <xdr:cNvSpPr txBox="1"/>
      </xdr:nvSpPr>
      <xdr:spPr>
        <a:xfrm>
          <a:off x="84264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129</xdr:row>
      <xdr:rowOff>0</xdr:rowOff>
    </xdr:from>
    <xdr:ext cx="65" cy="172227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EF695B24-EC35-44D8-BCE9-8B769EA6D4A8}"/>
            </a:ext>
          </a:extLst>
        </xdr:cNvPr>
        <xdr:cNvSpPr txBox="1"/>
      </xdr:nvSpPr>
      <xdr:spPr>
        <a:xfrm>
          <a:off x="84264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129</xdr:row>
      <xdr:rowOff>0</xdr:rowOff>
    </xdr:from>
    <xdr:ext cx="65" cy="172227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2BC23267-1931-4D54-8A00-DD86A634D3F5}"/>
            </a:ext>
          </a:extLst>
        </xdr:cNvPr>
        <xdr:cNvSpPr txBox="1"/>
      </xdr:nvSpPr>
      <xdr:spPr>
        <a:xfrm>
          <a:off x="84264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129</xdr:row>
      <xdr:rowOff>0</xdr:rowOff>
    </xdr:from>
    <xdr:ext cx="65" cy="172227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D92AA160-9C9F-41A0-82D3-6455B524A4D7}"/>
            </a:ext>
          </a:extLst>
        </xdr:cNvPr>
        <xdr:cNvSpPr txBox="1"/>
      </xdr:nvSpPr>
      <xdr:spPr>
        <a:xfrm>
          <a:off x="84264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127</xdr:row>
      <xdr:rowOff>0</xdr:rowOff>
    </xdr:from>
    <xdr:ext cx="65" cy="172227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307DB3B1-51F2-40BB-AFAB-E588E4E59E3B}"/>
            </a:ext>
          </a:extLst>
        </xdr:cNvPr>
        <xdr:cNvSpPr txBox="1"/>
      </xdr:nvSpPr>
      <xdr:spPr>
        <a:xfrm>
          <a:off x="842645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127</xdr:row>
      <xdr:rowOff>0</xdr:rowOff>
    </xdr:from>
    <xdr:ext cx="65" cy="172227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404F8CCB-BCE1-49F4-98B5-47C479D5B059}"/>
            </a:ext>
          </a:extLst>
        </xdr:cNvPr>
        <xdr:cNvSpPr txBox="1"/>
      </xdr:nvSpPr>
      <xdr:spPr>
        <a:xfrm>
          <a:off x="842645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127</xdr:row>
      <xdr:rowOff>0</xdr:rowOff>
    </xdr:from>
    <xdr:ext cx="65" cy="172227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EAA9A5D6-2232-4AB9-960B-20823E92794E}"/>
            </a:ext>
          </a:extLst>
        </xdr:cNvPr>
        <xdr:cNvSpPr txBox="1"/>
      </xdr:nvSpPr>
      <xdr:spPr>
        <a:xfrm>
          <a:off x="842645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127</xdr:row>
      <xdr:rowOff>0</xdr:rowOff>
    </xdr:from>
    <xdr:ext cx="65" cy="172227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99AEE976-69CE-4132-B9C9-F8EC36C1549C}"/>
            </a:ext>
          </a:extLst>
        </xdr:cNvPr>
        <xdr:cNvSpPr txBox="1"/>
      </xdr:nvSpPr>
      <xdr:spPr>
        <a:xfrm>
          <a:off x="842645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65" cy="172227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54B7F717-1C85-4CB9-B72B-A87F499CCFCE}"/>
            </a:ext>
          </a:extLst>
        </xdr:cNvPr>
        <xdr:cNvSpPr txBox="1"/>
      </xdr:nvSpPr>
      <xdr:spPr>
        <a:xfrm>
          <a:off x="842645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65" cy="172227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9AFF5383-68BF-4760-9FFA-B37DFE7EAB97}"/>
            </a:ext>
          </a:extLst>
        </xdr:cNvPr>
        <xdr:cNvSpPr txBox="1"/>
      </xdr:nvSpPr>
      <xdr:spPr>
        <a:xfrm>
          <a:off x="842645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65" cy="172227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970389E1-7BCD-4B47-B16D-29D0F1230B0F}"/>
            </a:ext>
          </a:extLst>
        </xdr:cNvPr>
        <xdr:cNvSpPr txBox="1"/>
      </xdr:nvSpPr>
      <xdr:spPr>
        <a:xfrm>
          <a:off x="842645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65" cy="172227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9ABCD7B8-4076-4F23-9CBA-E79D62DE7633}"/>
            </a:ext>
          </a:extLst>
        </xdr:cNvPr>
        <xdr:cNvSpPr txBox="1"/>
      </xdr:nvSpPr>
      <xdr:spPr>
        <a:xfrm>
          <a:off x="842645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ED64614B-7674-4DA6-BDFB-3B79CD9D5BA5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14680712-40D9-4119-B295-E4F2E3A20266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B665E96D-6AF5-4591-9772-27D41BFFFCDE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2C03A52C-FC67-4AD2-9919-90EBD48FF713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F1D7EB79-787F-4471-B041-7471D895E8F6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54AC16C8-9488-499F-9482-7490740B6FF0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4905A146-EDFF-42BF-B741-9408879924EA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87FC9371-0292-4BA4-A9B6-EFABB656F733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134</xdr:row>
      <xdr:rowOff>0</xdr:rowOff>
    </xdr:from>
    <xdr:ext cx="65" cy="172227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7E41C1FB-E86F-4507-BE1B-9E3D368E3613}"/>
            </a:ext>
          </a:extLst>
        </xdr:cNvPr>
        <xdr:cNvSpPr txBox="1"/>
      </xdr:nvSpPr>
      <xdr:spPr>
        <a:xfrm>
          <a:off x="842645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134</xdr:row>
      <xdr:rowOff>0</xdr:rowOff>
    </xdr:from>
    <xdr:ext cx="65" cy="172227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27FF8B4F-D551-4AEE-A8EE-8CA75EA5AE10}"/>
            </a:ext>
          </a:extLst>
        </xdr:cNvPr>
        <xdr:cNvSpPr txBox="1"/>
      </xdr:nvSpPr>
      <xdr:spPr>
        <a:xfrm>
          <a:off x="842645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134</xdr:row>
      <xdr:rowOff>0</xdr:rowOff>
    </xdr:from>
    <xdr:ext cx="65" cy="172227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8E2EB52-5942-4BD9-8453-931C2D105676}"/>
            </a:ext>
          </a:extLst>
        </xdr:cNvPr>
        <xdr:cNvSpPr txBox="1"/>
      </xdr:nvSpPr>
      <xdr:spPr>
        <a:xfrm>
          <a:off x="842645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134</xdr:row>
      <xdr:rowOff>0</xdr:rowOff>
    </xdr:from>
    <xdr:ext cx="65" cy="172227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EC3CCBFF-6EB8-454E-B1FD-71F4955F1D72}"/>
            </a:ext>
          </a:extLst>
        </xdr:cNvPr>
        <xdr:cNvSpPr txBox="1"/>
      </xdr:nvSpPr>
      <xdr:spPr>
        <a:xfrm>
          <a:off x="842645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65" cy="172227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544E122A-CE30-4AE4-984F-43C20C407DC8}"/>
            </a:ext>
          </a:extLst>
        </xdr:cNvPr>
        <xdr:cNvSpPr txBox="1"/>
      </xdr:nvSpPr>
      <xdr:spPr>
        <a:xfrm>
          <a:off x="842645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65" cy="172227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ACD731DB-09D9-407F-9DF2-0AEE5F935FAC}"/>
            </a:ext>
          </a:extLst>
        </xdr:cNvPr>
        <xdr:cNvSpPr txBox="1"/>
      </xdr:nvSpPr>
      <xdr:spPr>
        <a:xfrm>
          <a:off x="842645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65" cy="172227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E72251A8-B8A5-4675-A384-F751C32E7C53}"/>
            </a:ext>
          </a:extLst>
        </xdr:cNvPr>
        <xdr:cNvSpPr txBox="1"/>
      </xdr:nvSpPr>
      <xdr:spPr>
        <a:xfrm>
          <a:off x="842645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65" cy="172227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9712B173-BDB3-44EB-9791-84D020E73F97}"/>
            </a:ext>
          </a:extLst>
        </xdr:cNvPr>
        <xdr:cNvSpPr txBox="1"/>
      </xdr:nvSpPr>
      <xdr:spPr>
        <a:xfrm>
          <a:off x="842645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CE0AC3A8-8F3A-48A9-8A5B-7117F15A48C5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AE8EE262-FD54-4C3A-8C26-35086A7EF961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E1D7A2AF-8C6C-4A1D-A957-FD7F8ED88D48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D0A701C5-90BC-4E10-8402-494623247A9F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FD922CED-1B73-447C-B3B5-66996FAA6CA9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EAC0C5D5-6B7D-4931-830F-E51F8F402EFD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43484626-DF02-436F-B154-1E7D12577AA5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9BBE9E86-4331-4C07-BB55-44D205B62C59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695B6141-3C23-459C-9D3D-B5E3ADC40F30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456FF6A4-C127-4400-AD8B-819DDA990197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9AEAF2FB-E8EB-4962-8078-BBCC1FD98263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10B3BCD8-5EBB-4A08-9324-41A0337E0F30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100012CF-1707-45BB-B8A3-22EF5A6ABA69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5BCB7D89-5FF2-4D05-98C9-FAED3070CE08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5272760A-355F-4943-AE10-E3635549B2E8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3D9BAD85-0CE2-4FE2-B43B-D8EF2FB42A3B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1B272402-6DC5-40E6-A29A-89155E85EB10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21B8E50-44C1-4E9E-9973-78F80AE3DA20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F531925F-37D7-47DA-9BC0-476F00BBA53B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5B7534B5-DC1F-4B4F-8EAA-FD41B271BFF3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496F5DE5-B9A7-4646-BB54-C6F86E264B3D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EF2D5055-A436-4719-9FE2-4227E6922DDB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39B68B7A-CFAC-4EE8-90AC-27457208689D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BE50D593-CB65-4334-8B4E-2C640F62450F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9189B0FE-F23A-4088-97E1-C01FBDEAAA99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FFF2752E-9ED5-4F3B-AA40-22DCF1AC95AE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341456BD-EF08-4948-9E93-08DC876878C7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68FCBBE1-F96F-4C04-BD45-21CD3F4B3F93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C0CBA2F6-CF9E-4101-B22D-7D8E8C830BAF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CB2BFDB1-61B5-4583-98EE-06B0FE600848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7D9EDBDB-3FFC-4D49-A1E6-54A0D1849EDB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3D261910-C74A-40B8-828E-07ECC712A985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65" cy="172227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D8CF3406-72DB-4F5E-AD87-84C5C16F3453}"/>
            </a:ext>
          </a:extLst>
        </xdr:cNvPr>
        <xdr:cNvSpPr txBox="1"/>
      </xdr:nvSpPr>
      <xdr:spPr>
        <a:xfrm>
          <a:off x="842645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65" cy="172227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3326ED8F-A455-4206-910E-9418A7ED669E}"/>
            </a:ext>
          </a:extLst>
        </xdr:cNvPr>
        <xdr:cNvSpPr txBox="1"/>
      </xdr:nvSpPr>
      <xdr:spPr>
        <a:xfrm>
          <a:off x="842645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65" cy="172227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15775A2C-D4ED-4E9F-AA79-B74E12C8A495}"/>
            </a:ext>
          </a:extLst>
        </xdr:cNvPr>
        <xdr:cNvSpPr txBox="1"/>
      </xdr:nvSpPr>
      <xdr:spPr>
        <a:xfrm>
          <a:off x="842645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65" cy="172227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297BA954-F80E-48E9-9D00-0743AE44A651}"/>
            </a:ext>
          </a:extLst>
        </xdr:cNvPr>
        <xdr:cNvSpPr txBox="1"/>
      </xdr:nvSpPr>
      <xdr:spPr>
        <a:xfrm>
          <a:off x="842645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E0B09BE1-4CB1-44FD-A005-656CF79B5EB3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3A5FD47E-4940-4B80-8CD2-E59BF56056DD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621FE00B-3A4F-4E10-8E5D-41C53C005552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BE5D3230-5B09-4F48-9BDC-56DCF384C5DB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6F67B16E-C006-4ED6-9B8B-CD8ABD0D6474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6ACC8E63-B760-471C-94A1-ADB3FA681800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3E7DD59A-250A-4F88-9FE2-E78ACDE83DCE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2A5A0DD0-B1A3-44B6-8B18-BB75DF0675D5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C21A1EB2-8DDB-4DF2-B9C2-F55C59C49817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1B6252B3-8BB2-407D-B144-83C26360D68E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931155B9-8617-412B-B17D-467B7DB6D9CC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FA55CF81-0966-4214-9BF4-E7059EEDFAED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111</xdr:row>
      <xdr:rowOff>0</xdr:rowOff>
    </xdr:from>
    <xdr:ext cx="65" cy="172227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2D257AA0-1935-4A3C-B611-1459EDCA2757}"/>
            </a:ext>
          </a:extLst>
        </xdr:cNvPr>
        <xdr:cNvSpPr txBox="1"/>
      </xdr:nvSpPr>
      <xdr:spPr>
        <a:xfrm>
          <a:off x="84264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111</xdr:row>
      <xdr:rowOff>0</xdr:rowOff>
    </xdr:from>
    <xdr:ext cx="65" cy="172227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F2D8D78E-5486-4DDA-AAF4-FCCCCB8D2712}"/>
            </a:ext>
          </a:extLst>
        </xdr:cNvPr>
        <xdr:cNvSpPr txBox="1"/>
      </xdr:nvSpPr>
      <xdr:spPr>
        <a:xfrm>
          <a:off x="84264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111</xdr:row>
      <xdr:rowOff>0</xdr:rowOff>
    </xdr:from>
    <xdr:ext cx="65" cy="172227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D02EE04-C8EC-4619-92E4-374198A49131}"/>
            </a:ext>
          </a:extLst>
        </xdr:cNvPr>
        <xdr:cNvSpPr txBox="1"/>
      </xdr:nvSpPr>
      <xdr:spPr>
        <a:xfrm>
          <a:off x="84264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111</xdr:row>
      <xdr:rowOff>0</xdr:rowOff>
    </xdr:from>
    <xdr:ext cx="65" cy="172227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7B24B97D-D6A2-46BA-96DB-3279A07DC2B0}"/>
            </a:ext>
          </a:extLst>
        </xdr:cNvPr>
        <xdr:cNvSpPr txBox="1"/>
      </xdr:nvSpPr>
      <xdr:spPr>
        <a:xfrm>
          <a:off x="84264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65" cy="172227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BAF5B786-8952-440E-8F73-5C2C8459A7E3}"/>
            </a:ext>
          </a:extLst>
        </xdr:cNvPr>
        <xdr:cNvSpPr txBox="1"/>
      </xdr:nvSpPr>
      <xdr:spPr>
        <a:xfrm>
          <a:off x="842645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65" cy="172227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B3D4B5C8-53ED-440E-AB16-F95540014D96}"/>
            </a:ext>
          </a:extLst>
        </xdr:cNvPr>
        <xdr:cNvSpPr txBox="1"/>
      </xdr:nvSpPr>
      <xdr:spPr>
        <a:xfrm>
          <a:off x="842645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65" cy="172227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C2A88DE-2D22-4FC1-8E9D-9B540B93BFF7}"/>
            </a:ext>
          </a:extLst>
        </xdr:cNvPr>
        <xdr:cNvSpPr txBox="1"/>
      </xdr:nvSpPr>
      <xdr:spPr>
        <a:xfrm>
          <a:off x="842645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65" cy="172227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845EA2BA-9828-409D-98B5-9AC0E56B4B89}"/>
            </a:ext>
          </a:extLst>
        </xdr:cNvPr>
        <xdr:cNvSpPr txBox="1"/>
      </xdr:nvSpPr>
      <xdr:spPr>
        <a:xfrm>
          <a:off x="842645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F1AD16F6-9996-4755-BD3D-334F8E0A77CE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3E2D15D5-8947-488A-990D-F75C83426F7B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D578BA15-1C1F-401E-9C3C-AEA8870099BC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C2E704D1-86B6-4953-9167-C60AB21ADD57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113</xdr:row>
      <xdr:rowOff>0</xdr:rowOff>
    </xdr:from>
    <xdr:ext cx="65" cy="172227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A50A89D6-6061-41BD-9717-5F9CFE8D2829}"/>
            </a:ext>
          </a:extLst>
        </xdr:cNvPr>
        <xdr:cNvSpPr txBox="1"/>
      </xdr:nvSpPr>
      <xdr:spPr>
        <a:xfrm>
          <a:off x="84264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113</xdr:row>
      <xdr:rowOff>0</xdr:rowOff>
    </xdr:from>
    <xdr:ext cx="65" cy="172227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DB431FC8-DA4B-426D-9655-6756512CBB69}"/>
            </a:ext>
          </a:extLst>
        </xdr:cNvPr>
        <xdr:cNvSpPr txBox="1"/>
      </xdr:nvSpPr>
      <xdr:spPr>
        <a:xfrm>
          <a:off x="84264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113</xdr:row>
      <xdr:rowOff>0</xdr:rowOff>
    </xdr:from>
    <xdr:ext cx="65" cy="172227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D31F2856-4390-47CE-BA85-953D0C0A37CB}"/>
            </a:ext>
          </a:extLst>
        </xdr:cNvPr>
        <xdr:cNvSpPr txBox="1"/>
      </xdr:nvSpPr>
      <xdr:spPr>
        <a:xfrm>
          <a:off x="84264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113</xdr:row>
      <xdr:rowOff>0</xdr:rowOff>
    </xdr:from>
    <xdr:ext cx="65" cy="172227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9EBB59A9-D32B-4B7B-A50E-3FEBCE16C345}"/>
            </a:ext>
          </a:extLst>
        </xdr:cNvPr>
        <xdr:cNvSpPr txBox="1"/>
      </xdr:nvSpPr>
      <xdr:spPr>
        <a:xfrm>
          <a:off x="84264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114</xdr:row>
      <xdr:rowOff>0</xdr:rowOff>
    </xdr:from>
    <xdr:ext cx="65" cy="172227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11F2F951-C3A0-4441-9242-406161341C5D}"/>
            </a:ext>
          </a:extLst>
        </xdr:cNvPr>
        <xdr:cNvSpPr txBox="1"/>
      </xdr:nvSpPr>
      <xdr:spPr>
        <a:xfrm>
          <a:off x="842645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114</xdr:row>
      <xdr:rowOff>0</xdr:rowOff>
    </xdr:from>
    <xdr:ext cx="65" cy="172227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763C36E6-15D4-466E-B5A9-F845F1B29252}"/>
            </a:ext>
          </a:extLst>
        </xdr:cNvPr>
        <xdr:cNvSpPr txBox="1"/>
      </xdr:nvSpPr>
      <xdr:spPr>
        <a:xfrm>
          <a:off x="842645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114</xdr:row>
      <xdr:rowOff>0</xdr:rowOff>
    </xdr:from>
    <xdr:ext cx="65" cy="172227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CB7AE9A9-57D5-4CA1-95EB-0DA502427A21}"/>
            </a:ext>
          </a:extLst>
        </xdr:cNvPr>
        <xdr:cNvSpPr txBox="1"/>
      </xdr:nvSpPr>
      <xdr:spPr>
        <a:xfrm>
          <a:off x="842645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114</xdr:row>
      <xdr:rowOff>0</xdr:rowOff>
    </xdr:from>
    <xdr:ext cx="65" cy="172227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EDF761BE-3DA3-4980-9E00-921F56C17088}"/>
            </a:ext>
          </a:extLst>
        </xdr:cNvPr>
        <xdr:cNvSpPr txBox="1"/>
      </xdr:nvSpPr>
      <xdr:spPr>
        <a:xfrm>
          <a:off x="842645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115</xdr:row>
      <xdr:rowOff>0</xdr:rowOff>
    </xdr:from>
    <xdr:ext cx="65" cy="172227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D4861AB3-41F5-4616-A6FC-6A5BB3656C7B}"/>
            </a:ext>
          </a:extLst>
        </xdr:cNvPr>
        <xdr:cNvSpPr txBox="1"/>
      </xdr:nvSpPr>
      <xdr:spPr>
        <a:xfrm>
          <a:off x="842645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115</xdr:row>
      <xdr:rowOff>0</xdr:rowOff>
    </xdr:from>
    <xdr:ext cx="65" cy="172227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9816E106-C79A-416E-B3A8-E6FE48D8686A}"/>
            </a:ext>
          </a:extLst>
        </xdr:cNvPr>
        <xdr:cNvSpPr txBox="1"/>
      </xdr:nvSpPr>
      <xdr:spPr>
        <a:xfrm>
          <a:off x="842645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115</xdr:row>
      <xdr:rowOff>0</xdr:rowOff>
    </xdr:from>
    <xdr:ext cx="65" cy="172227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3953CFA6-9A1E-4B05-A1AF-17C4AB54630C}"/>
            </a:ext>
          </a:extLst>
        </xdr:cNvPr>
        <xdr:cNvSpPr txBox="1"/>
      </xdr:nvSpPr>
      <xdr:spPr>
        <a:xfrm>
          <a:off x="842645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115</xdr:row>
      <xdr:rowOff>0</xdr:rowOff>
    </xdr:from>
    <xdr:ext cx="65" cy="172227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630C660C-DC2A-4993-AB41-570C3B60ED08}"/>
            </a:ext>
          </a:extLst>
        </xdr:cNvPr>
        <xdr:cNvSpPr txBox="1"/>
      </xdr:nvSpPr>
      <xdr:spPr>
        <a:xfrm>
          <a:off x="842645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116</xdr:row>
      <xdr:rowOff>0</xdr:rowOff>
    </xdr:from>
    <xdr:ext cx="65" cy="172227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7EBD2818-D1B3-45D6-AF28-EBAED8DDC3BC}"/>
            </a:ext>
          </a:extLst>
        </xdr:cNvPr>
        <xdr:cNvSpPr txBox="1"/>
      </xdr:nvSpPr>
      <xdr:spPr>
        <a:xfrm>
          <a:off x="842645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116</xdr:row>
      <xdr:rowOff>0</xdr:rowOff>
    </xdr:from>
    <xdr:ext cx="65" cy="172227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8423B5E0-153F-439A-8D37-568038A7DE33}"/>
            </a:ext>
          </a:extLst>
        </xdr:cNvPr>
        <xdr:cNvSpPr txBox="1"/>
      </xdr:nvSpPr>
      <xdr:spPr>
        <a:xfrm>
          <a:off x="842645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116</xdr:row>
      <xdr:rowOff>0</xdr:rowOff>
    </xdr:from>
    <xdr:ext cx="65" cy="172227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85CC2BF2-ADBD-44EF-B60D-96CE03638FC7}"/>
            </a:ext>
          </a:extLst>
        </xdr:cNvPr>
        <xdr:cNvSpPr txBox="1"/>
      </xdr:nvSpPr>
      <xdr:spPr>
        <a:xfrm>
          <a:off x="842645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116</xdr:row>
      <xdr:rowOff>0</xdr:rowOff>
    </xdr:from>
    <xdr:ext cx="65" cy="172227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97205A76-05BB-4D2F-AEA4-40B7DD0AF029}"/>
            </a:ext>
          </a:extLst>
        </xdr:cNvPr>
        <xdr:cNvSpPr txBox="1"/>
      </xdr:nvSpPr>
      <xdr:spPr>
        <a:xfrm>
          <a:off x="842645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117</xdr:row>
      <xdr:rowOff>0</xdr:rowOff>
    </xdr:from>
    <xdr:ext cx="65" cy="172227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FB6FDD4E-DA9C-4AEA-83C6-294E4E42BFE8}"/>
            </a:ext>
          </a:extLst>
        </xdr:cNvPr>
        <xdr:cNvSpPr txBox="1"/>
      </xdr:nvSpPr>
      <xdr:spPr>
        <a:xfrm>
          <a:off x="842645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117</xdr:row>
      <xdr:rowOff>0</xdr:rowOff>
    </xdr:from>
    <xdr:ext cx="65" cy="172227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F77831E5-ADF0-48F3-8CC8-88DEBAE079C3}"/>
            </a:ext>
          </a:extLst>
        </xdr:cNvPr>
        <xdr:cNvSpPr txBox="1"/>
      </xdr:nvSpPr>
      <xdr:spPr>
        <a:xfrm>
          <a:off x="842645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117</xdr:row>
      <xdr:rowOff>0</xdr:rowOff>
    </xdr:from>
    <xdr:ext cx="65" cy="172227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82CA89D2-10B2-4A36-98BF-ED0CB188DE55}"/>
            </a:ext>
          </a:extLst>
        </xdr:cNvPr>
        <xdr:cNvSpPr txBox="1"/>
      </xdr:nvSpPr>
      <xdr:spPr>
        <a:xfrm>
          <a:off x="842645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117</xdr:row>
      <xdr:rowOff>0</xdr:rowOff>
    </xdr:from>
    <xdr:ext cx="65" cy="172227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D6E40A3-D855-4E15-8BAC-9FECD787CF35}"/>
            </a:ext>
          </a:extLst>
        </xdr:cNvPr>
        <xdr:cNvSpPr txBox="1"/>
      </xdr:nvSpPr>
      <xdr:spPr>
        <a:xfrm>
          <a:off x="842645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E6F0962D-4F0A-489B-A3CF-1E693204F4C7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135A1386-5EF4-4927-9E5F-6FBD015661D2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BCF4DC00-892D-401D-86B2-1BC6868AFD6B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EA4E7C9C-755E-4A9E-9BFD-993FF340F249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C805DA8D-3BCF-4BF6-AF20-90973F3ECB92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48EF80D7-56BA-4937-A6FD-48F42E237297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133</xdr:row>
      <xdr:rowOff>0</xdr:rowOff>
    </xdr:from>
    <xdr:ext cx="65" cy="172227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A29D2AA6-99E4-4EC5-BF1A-35B30C506C56}"/>
            </a:ext>
          </a:extLst>
        </xdr:cNvPr>
        <xdr:cNvSpPr txBox="1"/>
      </xdr:nvSpPr>
      <xdr:spPr>
        <a:xfrm>
          <a:off x="842645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133</xdr:row>
      <xdr:rowOff>0</xdr:rowOff>
    </xdr:from>
    <xdr:ext cx="65" cy="172227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22542881-EFB9-4DB1-AD0E-F81102C3C665}"/>
            </a:ext>
          </a:extLst>
        </xdr:cNvPr>
        <xdr:cNvSpPr txBox="1"/>
      </xdr:nvSpPr>
      <xdr:spPr>
        <a:xfrm>
          <a:off x="842645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133</xdr:row>
      <xdr:rowOff>0</xdr:rowOff>
    </xdr:from>
    <xdr:ext cx="65" cy="172227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11720B3C-59AE-4FA2-8BD9-218A1F5BC751}"/>
            </a:ext>
          </a:extLst>
        </xdr:cNvPr>
        <xdr:cNvSpPr txBox="1"/>
      </xdr:nvSpPr>
      <xdr:spPr>
        <a:xfrm>
          <a:off x="842645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133</xdr:row>
      <xdr:rowOff>0</xdr:rowOff>
    </xdr:from>
    <xdr:ext cx="65" cy="172227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9ED02999-F0C6-4DD1-A0AE-3A9067CAC5BE}"/>
            </a:ext>
          </a:extLst>
        </xdr:cNvPr>
        <xdr:cNvSpPr txBox="1"/>
      </xdr:nvSpPr>
      <xdr:spPr>
        <a:xfrm>
          <a:off x="842645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2911C10-82C3-49BE-AA11-F66E6E6F4172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34F1EEDC-3C52-4296-A290-CE739A6F0D86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D5619A21-FF86-47E8-BE5B-C90FEBD542A9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118</xdr:row>
      <xdr:rowOff>0</xdr:rowOff>
    </xdr:from>
    <xdr:ext cx="65" cy="172227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169484C7-E4A3-402E-9312-0CAB37B81A5D}"/>
            </a:ext>
          </a:extLst>
        </xdr:cNvPr>
        <xdr:cNvSpPr txBox="1"/>
      </xdr:nvSpPr>
      <xdr:spPr>
        <a:xfrm>
          <a:off x="842645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BA894521-5E4E-4936-A8FC-60BF2945C81A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3BCA7B73-9713-4703-92F6-A6D44F6C0CBE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104A836A-C9F7-4F88-BAA4-EAC6BE9967A1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119</xdr:row>
      <xdr:rowOff>0</xdr:rowOff>
    </xdr:from>
    <xdr:ext cx="65" cy="172227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EEED6393-C990-4569-8043-CD75B39AA315}"/>
            </a:ext>
          </a:extLst>
        </xdr:cNvPr>
        <xdr:cNvSpPr txBox="1"/>
      </xdr:nvSpPr>
      <xdr:spPr>
        <a:xfrm>
          <a:off x="842645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120</xdr:row>
      <xdr:rowOff>0</xdr:rowOff>
    </xdr:from>
    <xdr:ext cx="65" cy="172227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1EF30E52-A632-47D9-908E-1B5B93FAC3D0}"/>
            </a:ext>
          </a:extLst>
        </xdr:cNvPr>
        <xdr:cNvSpPr txBox="1"/>
      </xdr:nvSpPr>
      <xdr:spPr>
        <a:xfrm>
          <a:off x="842645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120</xdr:row>
      <xdr:rowOff>0</xdr:rowOff>
    </xdr:from>
    <xdr:ext cx="65" cy="172227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72FAD31F-9DE7-466D-8168-60D854054269}"/>
            </a:ext>
          </a:extLst>
        </xdr:cNvPr>
        <xdr:cNvSpPr txBox="1"/>
      </xdr:nvSpPr>
      <xdr:spPr>
        <a:xfrm>
          <a:off x="842645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120</xdr:row>
      <xdr:rowOff>0</xdr:rowOff>
    </xdr:from>
    <xdr:ext cx="65" cy="172227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C12FF24B-B17F-4A00-8F5F-ABB52AAD78DE}"/>
            </a:ext>
          </a:extLst>
        </xdr:cNvPr>
        <xdr:cNvSpPr txBox="1"/>
      </xdr:nvSpPr>
      <xdr:spPr>
        <a:xfrm>
          <a:off x="842645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120</xdr:row>
      <xdr:rowOff>0</xdr:rowOff>
    </xdr:from>
    <xdr:ext cx="65" cy="172227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A06C204F-9A2F-4545-8C5E-EF804EC67A18}"/>
            </a:ext>
          </a:extLst>
        </xdr:cNvPr>
        <xdr:cNvSpPr txBox="1"/>
      </xdr:nvSpPr>
      <xdr:spPr>
        <a:xfrm>
          <a:off x="842645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65" cy="172227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C4D0F595-0373-4537-9B25-377A8C18B236}"/>
            </a:ext>
          </a:extLst>
        </xdr:cNvPr>
        <xdr:cNvSpPr txBox="1"/>
      </xdr:nvSpPr>
      <xdr:spPr>
        <a:xfrm>
          <a:off x="842645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65" cy="172227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B1ADDAAD-1A03-4863-B683-51D496D76F4C}"/>
            </a:ext>
          </a:extLst>
        </xdr:cNvPr>
        <xdr:cNvSpPr txBox="1"/>
      </xdr:nvSpPr>
      <xdr:spPr>
        <a:xfrm>
          <a:off x="842645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65" cy="172227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5D0DED43-9BA4-4B4E-987A-678224B76B22}"/>
            </a:ext>
          </a:extLst>
        </xdr:cNvPr>
        <xdr:cNvSpPr txBox="1"/>
      </xdr:nvSpPr>
      <xdr:spPr>
        <a:xfrm>
          <a:off x="842645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121</xdr:row>
      <xdr:rowOff>0</xdr:rowOff>
    </xdr:from>
    <xdr:ext cx="65" cy="172227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C6E1C64-0FC9-4DF3-A066-55A1173C03FC}"/>
            </a:ext>
          </a:extLst>
        </xdr:cNvPr>
        <xdr:cNvSpPr txBox="1"/>
      </xdr:nvSpPr>
      <xdr:spPr>
        <a:xfrm>
          <a:off x="842645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122</xdr:row>
      <xdr:rowOff>0</xdr:rowOff>
    </xdr:from>
    <xdr:ext cx="65" cy="172227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7BD3BFC4-91E6-4B75-AADF-B48555B96363}"/>
            </a:ext>
          </a:extLst>
        </xdr:cNvPr>
        <xdr:cNvSpPr txBox="1"/>
      </xdr:nvSpPr>
      <xdr:spPr>
        <a:xfrm>
          <a:off x="842645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122</xdr:row>
      <xdr:rowOff>0</xdr:rowOff>
    </xdr:from>
    <xdr:ext cx="65" cy="172227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49581B2E-3181-4B1E-BABB-610E6F6ED1E8}"/>
            </a:ext>
          </a:extLst>
        </xdr:cNvPr>
        <xdr:cNvSpPr txBox="1"/>
      </xdr:nvSpPr>
      <xdr:spPr>
        <a:xfrm>
          <a:off x="842645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122</xdr:row>
      <xdr:rowOff>0</xdr:rowOff>
    </xdr:from>
    <xdr:ext cx="65" cy="172227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F85FCE44-940C-4E11-A7C5-C865794D8EC5}"/>
            </a:ext>
          </a:extLst>
        </xdr:cNvPr>
        <xdr:cNvSpPr txBox="1"/>
      </xdr:nvSpPr>
      <xdr:spPr>
        <a:xfrm>
          <a:off x="842645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122</xdr:row>
      <xdr:rowOff>0</xdr:rowOff>
    </xdr:from>
    <xdr:ext cx="65" cy="172227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551BBF01-D1A3-463C-B61F-5FEE8A39F9F1}"/>
            </a:ext>
          </a:extLst>
        </xdr:cNvPr>
        <xdr:cNvSpPr txBox="1"/>
      </xdr:nvSpPr>
      <xdr:spPr>
        <a:xfrm>
          <a:off x="842645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123</xdr:row>
      <xdr:rowOff>0</xdr:rowOff>
    </xdr:from>
    <xdr:ext cx="65" cy="172227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D4165B62-3D25-4124-8923-B49277353DD8}"/>
            </a:ext>
          </a:extLst>
        </xdr:cNvPr>
        <xdr:cNvSpPr txBox="1"/>
      </xdr:nvSpPr>
      <xdr:spPr>
        <a:xfrm>
          <a:off x="842645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123</xdr:row>
      <xdr:rowOff>0</xdr:rowOff>
    </xdr:from>
    <xdr:ext cx="65" cy="172227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9144F6F6-1950-46FB-98ED-5D4B666B3E2B}"/>
            </a:ext>
          </a:extLst>
        </xdr:cNvPr>
        <xdr:cNvSpPr txBox="1"/>
      </xdr:nvSpPr>
      <xdr:spPr>
        <a:xfrm>
          <a:off x="842645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123</xdr:row>
      <xdr:rowOff>0</xdr:rowOff>
    </xdr:from>
    <xdr:ext cx="65" cy="172227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13C51398-8745-4171-BCFD-4D91D0D8C93E}"/>
            </a:ext>
          </a:extLst>
        </xdr:cNvPr>
        <xdr:cNvSpPr txBox="1"/>
      </xdr:nvSpPr>
      <xdr:spPr>
        <a:xfrm>
          <a:off x="842645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123</xdr:row>
      <xdr:rowOff>0</xdr:rowOff>
    </xdr:from>
    <xdr:ext cx="65" cy="172227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B31BC8EF-CC79-4DF6-AECC-03C545D0431E}"/>
            </a:ext>
          </a:extLst>
        </xdr:cNvPr>
        <xdr:cNvSpPr txBox="1"/>
      </xdr:nvSpPr>
      <xdr:spPr>
        <a:xfrm>
          <a:off x="842645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C2AB5425-0172-4FEE-9D82-FC2F4E0F2E68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DA72FA01-A3C6-4D51-B8D7-0D3E175C8FEE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7FBD5931-343E-4779-8F46-8E6A3433A903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124</xdr:row>
      <xdr:rowOff>0</xdr:rowOff>
    </xdr:from>
    <xdr:ext cx="65" cy="172227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A0F6D06D-07C3-488E-9997-7D058E4838AC}"/>
            </a:ext>
          </a:extLst>
        </xdr:cNvPr>
        <xdr:cNvSpPr txBox="1"/>
      </xdr:nvSpPr>
      <xdr:spPr>
        <a:xfrm>
          <a:off x="842645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65" cy="172227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B9AFC3C2-8B80-4337-9309-72E0F0036F15}"/>
            </a:ext>
          </a:extLst>
        </xdr:cNvPr>
        <xdr:cNvSpPr txBox="1"/>
      </xdr:nvSpPr>
      <xdr:spPr>
        <a:xfrm>
          <a:off x="842645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65" cy="172227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1E9D340F-EB33-4DD5-930C-609A317B24CF}"/>
            </a:ext>
          </a:extLst>
        </xdr:cNvPr>
        <xdr:cNvSpPr txBox="1"/>
      </xdr:nvSpPr>
      <xdr:spPr>
        <a:xfrm>
          <a:off x="842645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65" cy="172227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BAC68E1F-43B1-44E4-9032-18860D09B19E}"/>
            </a:ext>
          </a:extLst>
        </xdr:cNvPr>
        <xdr:cNvSpPr txBox="1"/>
      </xdr:nvSpPr>
      <xdr:spPr>
        <a:xfrm>
          <a:off x="842645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125</xdr:row>
      <xdr:rowOff>0</xdr:rowOff>
    </xdr:from>
    <xdr:ext cx="65" cy="172227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D1A3AD30-F2CD-4F0C-BF9D-C7486763FDC0}"/>
            </a:ext>
          </a:extLst>
        </xdr:cNvPr>
        <xdr:cNvSpPr txBox="1"/>
      </xdr:nvSpPr>
      <xdr:spPr>
        <a:xfrm>
          <a:off x="842645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126</xdr:row>
      <xdr:rowOff>0</xdr:rowOff>
    </xdr:from>
    <xdr:ext cx="65" cy="172227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F0D419EB-0511-434E-A12F-D1ED9AA9DD7C}"/>
            </a:ext>
          </a:extLst>
        </xdr:cNvPr>
        <xdr:cNvSpPr txBox="1"/>
      </xdr:nvSpPr>
      <xdr:spPr>
        <a:xfrm>
          <a:off x="84264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126</xdr:row>
      <xdr:rowOff>0</xdr:rowOff>
    </xdr:from>
    <xdr:ext cx="65" cy="172227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6D0BB7DA-79F3-4A6C-A8F1-76834362D357}"/>
            </a:ext>
          </a:extLst>
        </xdr:cNvPr>
        <xdr:cNvSpPr txBox="1"/>
      </xdr:nvSpPr>
      <xdr:spPr>
        <a:xfrm>
          <a:off x="84264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126</xdr:row>
      <xdr:rowOff>0</xdr:rowOff>
    </xdr:from>
    <xdr:ext cx="65" cy="172227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392EF925-36B5-4BAA-9A23-F688CBF5D2A3}"/>
            </a:ext>
          </a:extLst>
        </xdr:cNvPr>
        <xdr:cNvSpPr txBox="1"/>
      </xdr:nvSpPr>
      <xdr:spPr>
        <a:xfrm>
          <a:off x="84264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126</xdr:row>
      <xdr:rowOff>0</xdr:rowOff>
    </xdr:from>
    <xdr:ext cx="65" cy="172227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7AEA41F6-FB2A-4D6E-A260-3E733DE28A6A}"/>
            </a:ext>
          </a:extLst>
        </xdr:cNvPr>
        <xdr:cNvSpPr txBox="1"/>
      </xdr:nvSpPr>
      <xdr:spPr>
        <a:xfrm>
          <a:off x="842645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128</xdr:row>
      <xdr:rowOff>0</xdr:rowOff>
    </xdr:from>
    <xdr:ext cx="65" cy="172227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BDBF06D5-4069-40DB-806F-1DF730515884}"/>
            </a:ext>
          </a:extLst>
        </xdr:cNvPr>
        <xdr:cNvSpPr txBox="1"/>
      </xdr:nvSpPr>
      <xdr:spPr>
        <a:xfrm>
          <a:off x="842645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128</xdr:row>
      <xdr:rowOff>0</xdr:rowOff>
    </xdr:from>
    <xdr:ext cx="65" cy="172227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63A7C560-441A-454A-8CC6-E50015A8C18A}"/>
            </a:ext>
          </a:extLst>
        </xdr:cNvPr>
        <xdr:cNvSpPr txBox="1"/>
      </xdr:nvSpPr>
      <xdr:spPr>
        <a:xfrm>
          <a:off x="842645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128</xdr:row>
      <xdr:rowOff>0</xdr:rowOff>
    </xdr:from>
    <xdr:ext cx="65" cy="172227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546DD31C-456A-4DEE-82B4-95FC0C360F2F}"/>
            </a:ext>
          </a:extLst>
        </xdr:cNvPr>
        <xdr:cNvSpPr txBox="1"/>
      </xdr:nvSpPr>
      <xdr:spPr>
        <a:xfrm>
          <a:off x="842645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128</xdr:row>
      <xdr:rowOff>0</xdr:rowOff>
    </xdr:from>
    <xdr:ext cx="65" cy="172227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BACEDEF9-BDD6-4B15-BD80-36AA8F2F6AC6}"/>
            </a:ext>
          </a:extLst>
        </xdr:cNvPr>
        <xdr:cNvSpPr txBox="1"/>
      </xdr:nvSpPr>
      <xdr:spPr>
        <a:xfrm>
          <a:off x="842645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129</xdr:row>
      <xdr:rowOff>0</xdr:rowOff>
    </xdr:from>
    <xdr:ext cx="65" cy="172227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EE6E9D9-CE22-4AFD-AA3E-12E62AE1EA27}"/>
            </a:ext>
          </a:extLst>
        </xdr:cNvPr>
        <xdr:cNvSpPr txBox="1"/>
      </xdr:nvSpPr>
      <xdr:spPr>
        <a:xfrm>
          <a:off x="84264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129</xdr:row>
      <xdr:rowOff>0</xdr:rowOff>
    </xdr:from>
    <xdr:ext cx="65" cy="172227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8ABAE6B2-FAFD-4CB3-B4D2-F7D831A43AAE}"/>
            </a:ext>
          </a:extLst>
        </xdr:cNvPr>
        <xdr:cNvSpPr txBox="1"/>
      </xdr:nvSpPr>
      <xdr:spPr>
        <a:xfrm>
          <a:off x="84264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129</xdr:row>
      <xdr:rowOff>0</xdr:rowOff>
    </xdr:from>
    <xdr:ext cx="65" cy="172227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AE2A8D5A-8115-4D8C-BB1A-847D153F23C1}"/>
            </a:ext>
          </a:extLst>
        </xdr:cNvPr>
        <xdr:cNvSpPr txBox="1"/>
      </xdr:nvSpPr>
      <xdr:spPr>
        <a:xfrm>
          <a:off x="84264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129</xdr:row>
      <xdr:rowOff>0</xdr:rowOff>
    </xdr:from>
    <xdr:ext cx="65" cy="172227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EB4B23BD-0EEB-4952-95E6-21860F6BB8C1}"/>
            </a:ext>
          </a:extLst>
        </xdr:cNvPr>
        <xdr:cNvSpPr txBox="1"/>
      </xdr:nvSpPr>
      <xdr:spPr>
        <a:xfrm>
          <a:off x="842645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127</xdr:row>
      <xdr:rowOff>0</xdr:rowOff>
    </xdr:from>
    <xdr:ext cx="65" cy="172227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B3513C49-5601-4A2A-BD39-9846CCA5317F}"/>
            </a:ext>
          </a:extLst>
        </xdr:cNvPr>
        <xdr:cNvSpPr txBox="1"/>
      </xdr:nvSpPr>
      <xdr:spPr>
        <a:xfrm>
          <a:off x="842645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127</xdr:row>
      <xdr:rowOff>0</xdr:rowOff>
    </xdr:from>
    <xdr:ext cx="65" cy="172227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854CF19B-D598-4222-8EF1-D613AE34C5F0}"/>
            </a:ext>
          </a:extLst>
        </xdr:cNvPr>
        <xdr:cNvSpPr txBox="1"/>
      </xdr:nvSpPr>
      <xdr:spPr>
        <a:xfrm>
          <a:off x="842645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127</xdr:row>
      <xdr:rowOff>0</xdr:rowOff>
    </xdr:from>
    <xdr:ext cx="65" cy="172227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A2A8F284-7A62-43FC-BACE-4E834CCE72ED}"/>
            </a:ext>
          </a:extLst>
        </xdr:cNvPr>
        <xdr:cNvSpPr txBox="1"/>
      </xdr:nvSpPr>
      <xdr:spPr>
        <a:xfrm>
          <a:off x="842645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127</xdr:row>
      <xdr:rowOff>0</xdr:rowOff>
    </xdr:from>
    <xdr:ext cx="65" cy="172227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F488E7CD-8C58-4BDB-AB9D-0965E47F718C}"/>
            </a:ext>
          </a:extLst>
        </xdr:cNvPr>
        <xdr:cNvSpPr txBox="1"/>
      </xdr:nvSpPr>
      <xdr:spPr>
        <a:xfrm>
          <a:off x="842645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65" cy="172227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C660D4C6-F432-438A-A591-ACD6B40AE6FB}"/>
            </a:ext>
          </a:extLst>
        </xdr:cNvPr>
        <xdr:cNvSpPr txBox="1"/>
      </xdr:nvSpPr>
      <xdr:spPr>
        <a:xfrm>
          <a:off x="842645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65" cy="172227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FA53B58A-D669-48AE-A25B-492420D0E50B}"/>
            </a:ext>
          </a:extLst>
        </xdr:cNvPr>
        <xdr:cNvSpPr txBox="1"/>
      </xdr:nvSpPr>
      <xdr:spPr>
        <a:xfrm>
          <a:off x="842645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65" cy="172227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88BE0C8B-5C39-459D-93B7-9ADFD25CAA40}"/>
            </a:ext>
          </a:extLst>
        </xdr:cNvPr>
        <xdr:cNvSpPr txBox="1"/>
      </xdr:nvSpPr>
      <xdr:spPr>
        <a:xfrm>
          <a:off x="842645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130</xdr:row>
      <xdr:rowOff>0</xdr:rowOff>
    </xdr:from>
    <xdr:ext cx="65" cy="172227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940CCFCE-1244-41E9-A8EE-2D4B0AEC93B2}"/>
            </a:ext>
          </a:extLst>
        </xdr:cNvPr>
        <xdr:cNvSpPr txBox="1"/>
      </xdr:nvSpPr>
      <xdr:spPr>
        <a:xfrm>
          <a:off x="842645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8B4709B7-7032-4BCA-8008-BB9078B80539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D4B5B4F1-B23C-4012-B9D8-BA0841C7E8FE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E1E80A06-58C0-4F08-9E80-4E2429CE338F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131</xdr:row>
      <xdr:rowOff>0</xdr:rowOff>
    </xdr:from>
    <xdr:ext cx="65" cy="172227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E878EED9-1423-4D74-A1D1-F424ED757476}"/>
            </a:ext>
          </a:extLst>
        </xdr:cNvPr>
        <xdr:cNvSpPr txBox="1"/>
      </xdr:nvSpPr>
      <xdr:spPr>
        <a:xfrm>
          <a:off x="842645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2163D45C-8AC3-46F6-9887-0F8B6F0A1073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37121F3D-5743-42E0-A3AA-F91E213223AF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25C79992-A624-49C4-A45F-557072B5FF23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132</xdr:row>
      <xdr:rowOff>0</xdr:rowOff>
    </xdr:from>
    <xdr:ext cx="65" cy="172227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DF41A353-2831-4B73-918C-40B4C4EB9740}"/>
            </a:ext>
          </a:extLst>
        </xdr:cNvPr>
        <xdr:cNvSpPr txBox="1"/>
      </xdr:nvSpPr>
      <xdr:spPr>
        <a:xfrm>
          <a:off x="842645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134</xdr:row>
      <xdr:rowOff>0</xdr:rowOff>
    </xdr:from>
    <xdr:ext cx="65" cy="172227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1C7B22DB-5C17-49CA-863F-BF95C6E8E29E}"/>
            </a:ext>
          </a:extLst>
        </xdr:cNvPr>
        <xdr:cNvSpPr txBox="1"/>
      </xdr:nvSpPr>
      <xdr:spPr>
        <a:xfrm>
          <a:off x="842645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134</xdr:row>
      <xdr:rowOff>0</xdr:rowOff>
    </xdr:from>
    <xdr:ext cx="65" cy="172227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9C146DB9-D3D2-4033-8FA1-10A4D1F58C87}"/>
            </a:ext>
          </a:extLst>
        </xdr:cNvPr>
        <xdr:cNvSpPr txBox="1"/>
      </xdr:nvSpPr>
      <xdr:spPr>
        <a:xfrm>
          <a:off x="842645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134</xdr:row>
      <xdr:rowOff>0</xdr:rowOff>
    </xdr:from>
    <xdr:ext cx="65" cy="172227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C1E2AC37-29A0-43E7-B12C-12D43FCA4D9C}"/>
            </a:ext>
          </a:extLst>
        </xdr:cNvPr>
        <xdr:cNvSpPr txBox="1"/>
      </xdr:nvSpPr>
      <xdr:spPr>
        <a:xfrm>
          <a:off x="842645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134</xdr:row>
      <xdr:rowOff>0</xdr:rowOff>
    </xdr:from>
    <xdr:ext cx="65" cy="172227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3F6777FF-7BA7-4E9F-A91B-4343A5D3A503}"/>
            </a:ext>
          </a:extLst>
        </xdr:cNvPr>
        <xdr:cNvSpPr txBox="1"/>
      </xdr:nvSpPr>
      <xdr:spPr>
        <a:xfrm>
          <a:off x="842645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65" cy="172227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49CAD01F-CFD6-4496-B8FD-4B6372640ABF}"/>
            </a:ext>
          </a:extLst>
        </xdr:cNvPr>
        <xdr:cNvSpPr txBox="1"/>
      </xdr:nvSpPr>
      <xdr:spPr>
        <a:xfrm>
          <a:off x="842645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65" cy="172227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CDB3425C-8381-497F-8256-0013E006B2B1}"/>
            </a:ext>
          </a:extLst>
        </xdr:cNvPr>
        <xdr:cNvSpPr txBox="1"/>
      </xdr:nvSpPr>
      <xdr:spPr>
        <a:xfrm>
          <a:off x="842645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65" cy="172227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286227D3-F9B6-4577-8C43-00453D40A97C}"/>
            </a:ext>
          </a:extLst>
        </xdr:cNvPr>
        <xdr:cNvSpPr txBox="1"/>
      </xdr:nvSpPr>
      <xdr:spPr>
        <a:xfrm>
          <a:off x="842645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135</xdr:row>
      <xdr:rowOff>0</xdr:rowOff>
    </xdr:from>
    <xdr:ext cx="65" cy="172227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403B0934-7C89-4799-82A0-5360F7025361}"/>
            </a:ext>
          </a:extLst>
        </xdr:cNvPr>
        <xdr:cNvSpPr txBox="1"/>
      </xdr:nvSpPr>
      <xdr:spPr>
        <a:xfrm>
          <a:off x="842645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F5241234-3AC2-4609-825D-BEB43330A0BC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5151244-D860-459F-BB73-3043030D64C1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F93BD411-F4C9-4F79-89A4-3EB383F3C35E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136</xdr:row>
      <xdr:rowOff>0</xdr:rowOff>
    </xdr:from>
    <xdr:ext cx="65" cy="172227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1789BD51-0990-48F3-8EA0-8AABB4BA2EE4}"/>
            </a:ext>
          </a:extLst>
        </xdr:cNvPr>
        <xdr:cNvSpPr txBox="1"/>
      </xdr:nvSpPr>
      <xdr:spPr>
        <a:xfrm>
          <a:off x="842645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74DA9BFE-D739-41BE-92A9-0572E0F6BA18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953BB69A-1B32-4A3D-B563-2B001058107B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C41D84F-F909-4EF9-8597-CC8C433AF580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137</xdr:row>
      <xdr:rowOff>0</xdr:rowOff>
    </xdr:from>
    <xdr:ext cx="65" cy="172227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A3E9F3A6-07AC-4E92-B932-12BB328FABB8}"/>
            </a:ext>
          </a:extLst>
        </xdr:cNvPr>
        <xdr:cNvSpPr txBox="1"/>
      </xdr:nvSpPr>
      <xdr:spPr>
        <a:xfrm>
          <a:off x="842645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61586AFE-19E8-41C5-99DD-885CBFEFBF3C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8294C49C-DA46-480D-9528-1F6D85D8162B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EC38ADF-26B9-4897-98D3-D03638103082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139</xdr:row>
      <xdr:rowOff>0</xdr:rowOff>
    </xdr:from>
    <xdr:ext cx="65" cy="172227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DFB65106-0B99-4E02-96D6-C5914CE2DB2C}"/>
            </a:ext>
          </a:extLst>
        </xdr:cNvPr>
        <xdr:cNvSpPr txBox="1"/>
      </xdr:nvSpPr>
      <xdr:spPr>
        <a:xfrm>
          <a:off x="842645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557B4878-5708-414D-B446-7A9A35242962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D596292D-7A99-4CDE-8366-BDAD485AFD8F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9E4B236F-C6C5-4239-A70C-9DC72D3DCE7E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103</xdr:row>
      <xdr:rowOff>0</xdr:rowOff>
    </xdr:from>
    <xdr:ext cx="65" cy="172227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843A9D8-A74A-433E-B674-E89BFEAF777A}"/>
            </a:ext>
          </a:extLst>
        </xdr:cNvPr>
        <xdr:cNvSpPr txBox="1"/>
      </xdr:nvSpPr>
      <xdr:spPr>
        <a:xfrm>
          <a:off x="842645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22F5F4C9-6B0F-437E-9206-336ECEB6DE62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5FB299C7-75D6-47DD-A718-CE6C99BBF67D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23787C60-C985-43CC-B007-E9F89166F518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104</xdr:row>
      <xdr:rowOff>0</xdr:rowOff>
    </xdr:from>
    <xdr:ext cx="65" cy="172227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C1A54B87-9273-4353-ABD5-F608FCA20143}"/>
            </a:ext>
          </a:extLst>
        </xdr:cNvPr>
        <xdr:cNvSpPr txBox="1"/>
      </xdr:nvSpPr>
      <xdr:spPr>
        <a:xfrm>
          <a:off x="842645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7657C05B-84E5-4D20-B574-64628FC103BB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6E7CE645-69B5-47E7-939D-A9AD2BFB8D90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34D0D6F3-C307-4E73-BDC3-E46627C62155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105</xdr:row>
      <xdr:rowOff>0</xdr:rowOff>
    </xdr:from>
    <xdr:ext cx="65" cy="172227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F1DCE302-A844-41F2-B0DC-21624757E958}"/>
            </a:ext>
          </a:extLst>
        </xdr:cNvPr>
        <xdr:cNvSpPr txBox="1"/>
      </xdr:nvSpPr>
      <xdr:spPr>
        <a:xfrm>
          <a:off x="842645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C25BE736-8EB4-41A2-A4C3-BF5DAEDF99E9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9BF38155-8B20-40C5-A23A-66215CEC9DEC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7B9924B5-D0BC-4F6A-BB7B-7175890F5609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106</xdr:row>
      <xdr:rowOff>0</xdr:rowOff>
    </xdr:from>
    <xdr:ext cx="65" cy="172227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5AF411F4-5C70-44F9-97B5-137267166A45}"/>
            </a:ext>
          </a:extLst>
        </xdr:cNvPr>
        <xdr:cNvSpPr txBox="1"/>
      </xdr:nvSpPr>
      <xdr:spPr>
        <a:xfrm>
          <a:off x="842645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B9B9F21D-739A-4E5B-B014-70E01213A6BF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5BDAC0E2-E2A3-40D6-9632-167E90A80ABE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128DEDBC-7323-48E6-BB37-312FFADF19EE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107</xdr:row>
      <xdr:rowOff>0</xdr:rowOff>
    </xdr:from>
    <xdr:ext cx="65" cy="172227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14B6DD00-9C69-452C-BCE6-3085DF2E2E52}"/>
            </a:ext>
          </a:extLst>
        </xdr:cNvPr>
        <xdr:cNvSpPr txBox="1"/>
      </xdr:nvSpPr>
      <xdr:spPr>
        <a:xfrm>
          <a:off x="842645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65" cy="172227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E1AB8AA2-CF7F-4655-B58A-02209C1BA206}"/>
            </a:ext>
          </a:extLst>
        </xdr:cNvPr>
        <xdr:cNvSpPr txBox="1"/>
      </xdr:nvSpPr>
      <xdr:spPr>
        <a:xfrm>
          <a:off x="842645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65" cy="172227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8285B046-65F9-4843-88F9-262D98A33FEA}"/>
            </a:ext>
          </a:extLst>
        </xdr:cNvPr>
        <xdr:cNvSpPr txBox="1"/>
      </xdr:nvSpPr>
      <xdr:spPr>
        <a:xfrm>
          <a:off x="842645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65" cy="172227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D2FE8E69-A37C-4437-B641-0D116AFA6824}"/>
            </a:ext>
          </a:extLst>
        </xdr:cNvPr>
        <xdr:cNvSpPr txBox="1"/>
      </xdr:nvSpPr>
      <xdr:spPr>
        <a:xfrm>
          <a:off x="842645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140</xdr:row>
      <xdr:rowOff>0</xdr:rowOff>
    </xdr:from>
    <xdr:ext cx="65" cy="172227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D758A7FA-6237-49D9-B4C0-92AF140BFC8D}"/>
            </a:ext>
          </a:extLst>
        </xdr:cNvPr>
        <xdr:cNvSpPr txBox="1"/>
      </xdr:nvSpPr>
      <xdr:spPr>
        <a:xfrm>
          <a:off x="842645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3B6F70ED-53FD-472C-A2FE-1E40C99A9888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E307BBE1-798B-4C54-8555-4FF5DA2A4B65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F3A24802-BE90-48E4-A486-1D1582D3D806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108</xdr:row>
      <xdr:rowOff>0</xdr:rowOff>
    </xdr:from>
    <xdr:ext cx="65" cy="172227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2E53649C-C3DB-475A-95FF-82BE362D1C9D}"/>
            </a:ext>
          </a:extLst>
        </xdr:cNvPr>
        <xdr:cNvSpPr txBox="1"/>
      </xdr:nvSpPr>
      <xdr:spPr>
        <a:xfrm>
          <a:off x="842645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95A09174-FBD0-4865-8CFD-030F6CE0F5ED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EB20E80F-21CE-474B-84AD-81EB3C77D22D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81CF701-AFD0-4DF6-A884-68C749198786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109</xdr:row>
      <xdr:rowOff>0</xdr:rowOff>
    </xdr:from>
    <xdr:ext cx="65" cy="172227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52A4147C-6AEF-42BF-9115-25A5A80DE6FC}"/>
            </a:ext>
          </a:extLst>
        </xdr:cNvPr>
        <xdr:cNvSpPr txBox="1"/>
      </xdr:nvSpPr>
      <xdr:spPr>
        <a:xfrm>
          <a:off x="842645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243A5AA0-E5E7-4C25-A5D1-B18BE61D0A19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A8FFE5E8-4496-4897-B4AA-E376E9A9E4D2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30509BF1-ECF6-4275-8B1D-10F9F9D1A21E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110</xdr:row>
      <xdr:rowOff>0</xdr:rowOff>
    </xdr:from>
    <xdr:ext cx="65" cy="172227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6F0A5FBA-2882-47C9-99FC-BE63F466F53A}"/>
            </a:ext>
          </a:extLst>
        </xdr:cNvPr>
        <xdr:cNvSpPr txBox="1"/>
      </xdr:nvSpPr>
      <xdr:spPr>
        <a:xfrm>
          <a:off x="842645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111</xdr:row>
      <xdr:rowOff>0</xdr:rowOff>
    </xdr:from>
    <xdr:ext cx="65" cy="172227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B31B92DA-590C-4B82-8AE1-C6798047F59E}"/>
            </a:ext>
          </a:extLst>
        </xdr:cNvPr>
        <xdr:cNvSpPr txBox="1"/>
      </xdr:nvSpPr>
      <xdr:spPr>
        <a:xfrm>
          <a:off x="84264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111</xdr:row>
      <xdr:rowOff>0</xdr:rowOff>
    </xdr:from>
    <xdr:ext cx="65" cy="172227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8CB1AC4A-8B60-47F9-812B-295CED51F27F}"/>
            </a:ext>
          </a:extLst>
        </xdr:cNvPr>
        <xdr:cNvSpPr txBox="1"/>
      </xdr:nvSpPr>
      <xdr:spPr>
        <a:xfrm>
          <a:off x="84264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111</xdr:row>
      <xdr:rowOff>0</xdr:rowOff>
    </xdr:from>
    <xdr:ext cx="65" cy="172227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59F394C2-9702-45BF-8F44-B1DDB272737C}"/>
            </a:ext>
          </a:extLst>
        </xdr:cNvPr>
        <xdr:cNvSpPr txBox="1"/>
      </xdr:nvSpPr>
      <xdr:spPr>
        <a:xfrm>
          <a:off x="84264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111</xdr:row>
      <xdr:rowOff>0</xdr:rowOff>
    </xdr:from>
    <xdr:ext cx="65" cy="172227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74EBD259-48E4-4C26-A6B4-7B04CDD89825}"/>
            </a:ext>
          </a:extLst>
        </xdr:cNvPr>
        <xdr:cNvSpPr txBox="1"/>
      </xdr:nvSpPr>
      <xdr:spPr>
        <a:xfrm>
          <a:off x="842645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65" cy="172227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1D4D8FAD-89A4-43FE-A3DE-2086563C359B}"/>
            </a:ext>
          </a:extLst>
        </xdr:cNvPr>
        <xdr:cNvSpPr txBox="1"/>
      </xdr:nvSpPr>
      <xdr:spPr>
        <a:xfrm>
          <a:off x="842645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65" cy="172227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19243D7F-8F01-4B29-866A-A6D306CD58AF}"/>
            </a:ext>
          </a:extLst>
        </xdr:cNvPr>
        <xdr:cNvSpPr txBox="1"/>
      </xdr:nvSpPr>
      <xdr:spPr>
        <a:xfrm>
          <a:off x="842645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65" cy="172227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FF4ACEEA-F8D0-4A63-95A2-30FE9FEADD30}"/>
            </a:ext>
          </a:extLst>
        </xdr:cNvPr>
        <xdr:cNvSpPr txBox="1"/>
      </xdr:nvSpPr>
      <xdr:spPr>
        <a:xfrm>
          <a:off x="842645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141</xdr:row>
      <xdr:rowOff>0</xdr:rowOff>
    </xdr:from>
    <xdr:ext cx="65" cy="172227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DFACD9DA-311E-4019-9315-D22989F78DC0}"/>
            </a:ext>
          </a:extLst>
        </xdr:cNvPr>
        <xdr:cNvSpPr txBox="1"/>
      </xdr:nvSpPr>
      <xdr:spPr>
        <a:xfrm>
          <a:off x="842645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736DCE04-B979-4513-A2D9-5A8B7BD786B2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D45712A2-2582-42D8-B81A-E129458C28D5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29BBD5D5-4362-48C2-B1D8-0F3B59798270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112</xdr:row>
      <xdr:rowOff>0</xdr:rowOff>
    </xdr:from>
    <xdr:ext cx="65" cy="172227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4064643E-6B4E-46EA-8E73-0BC62C5B9966}"/>
            </a:ext>
          </a:extLst>
        </xdr:cNvPr>
        <xdr:cNvSpPr txBox="1"/>
      </xdr:nvSpPr>
      <xdr:spPr>
        <a:xfrm>
          <a:off x="842645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113</xdr:row>
      <xdr:rowOff>0</xdr:rowOff>
    </xdr:from>
    <xdr:ext cx="65" cy="172227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B2754555-E17F-45CC-803A-5029D35F1F75}"/>
            </a:ext>
          </a:extLst>
        </xdr:cNvPr>
        <xdr:cNvSpPr txBox="1"/>
      </xdr:nvSpPr>
      <xdr:spPr>
        <a:xfrm>
          <a:off x="84264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113</xdr:row>
      <xdr:rowOff>0</xdr:rowOff>
    </xdr:from>
    <xdr:ext cx="65" cy="172227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36023F46-6D7C-4842-BB44-886A46FA7D15}"/>
            </a:ext>
          </a:extLst>
        </xdr:cNvPr>
        <xdr:cNvSpPr txBox="1"/>
      </xdr:nvSpPr>
      <xdr:spPr>
        <a:xfrm>
          <a:off x="84264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113</xdr:row>
      <xdr:rowOff>0</xdr:rowOff>
    </xdr:from>
    <xdr:ext cx="65" cy="172227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4CF8F4E9-E877-4E4D-9550-90FAE9FC87E7}"/>
            </a:ext>
          </a:extLst>
        </xdr:cNvPr>
        <xdr:cNvSpPr txBox="1"/>
      </xdr:nvSpPr>
      <xdr:spPr>
        <a:xfrm>
          <a:off x="84264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113</xdr:row>
      <xdr:rowOff>0</xdr:rowOff>
    </xdr:from>
    <xdr:ext cx="65" cy="172227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862D3F4C-7257-4907-B373-9F0E58D0F2A3}"/>
            </a:ext>
          </a:extLst>
        </xdr:cNvPr>
        <xdr:cNvSpPr txBox="1"/>
      </xdr:nvSpPr>
      <xdr:spPr>
        <a:xfrm>
          <a:off x="842645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114</xdr:row>
      <xdr:rowOff>0</xdr:rowOff>
    </xdr:from>
    <xdr:ext cx="65" cy="172227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528AFD9-6FDE-4BE7-A439-FCDCE7B07F22}"/>
            </a:ext>
          </a:extLst>
        </xdr:cNvPr>
        <xdr:cNvSpPr txBox="1"/>
      </xdr:nvSpPr>
      <xdr:spPr>
        <a:xfrm>
          <a:off x="842645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114</xdr:row>
      <xdr:rowOff>0</xdr:rowOff>
    </xdr:from>
    <xdr:ext cx="65" cy="172227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C86A7AFE-A3EE-431B-B0A9-3B4FD8C0F1D6}"/>
            </a:ext>
          </a:extLst>
        </xdr:cNvPr>
        <xdr:cNvSpPr txBox="1"/>
      </xdr:nvSpPr>
      <xdr:spPr>
        <a:xfrm>
          <a:off x="842645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114</xdr:row>
      <xdr:rowOff>0</xdr:rowOff>
    </xdr:from>
    <xdr:ext cx="65" cy="172227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5E8DB9BC-73C2-40AE-85F8-8B5BC7E35F90}"/>
            </a:ext>
          </a:extLst>
        </xdr:cNvPr>
        <xdr:cNvSpPr txBox="1"/>
      </xdr:nvSpPr>
      <xdr:spPr>
        <a:xfrm>
          <a:off x="842645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114</xdr:row>
      <xdr:rowOff>0</xdr:rowOff>
    </xdr:from>
    <xdr:ext cx="65" cy="172227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8F5CCDF2-D85C-4621-AAF7-7E7A79BA245E}"/>
            </a:ext>
          </a:extLst>
        </xdr:cNvPr>
        <xdr:cNvSpPr txBox="1"/>
      </xdr:nvSpPr>
      <xdr:spPr>
        <a:xfrm>
          <a:off x="842645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115</xdr:row>
      <xdr:rowOff>0</xdr:rowOff>
    </xdr:from>
    <xdr:ext cx="65" cy="172227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94FC7413-78A7-43D4-BF5B-120FD6102415}"/>
            </a:ext>
          </a:extLst>
        </xdr:cNvPr>
        <xdr:cNvSpPr txBox="1"/>
      </xdr:nvSpPr>
      <xdr:spPr>
        <a:xfrm>
          <a:off x="842645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115</xdr:row>
      <xdr:rowOff>0</xdr:rowOff>
    </xdr:from>
    <xdr:ext cx="65" cy="172227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54167D73-66BC-4215-B4D7-F9788D54D8A6}"/>
            </a:ext>
          </a:extLst>
        </xdr:cNvPr>
        <xdr:cNvSpPr txBox="1"/>
      </xdr:nvSpPr>
      <xdr:spPr>
        <a:xfrm>
          <a:off x="842645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115</xdr:row>
      <xdr:rowOff>0</xdr:rowOff>
    </xdr:from>
    <xdr:ext cx="65" cy="172227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664B40B8-D7CB-4A17-8832-5734F26FFC0A}"/>
            </a:ext>
          </a:extLst>
        </xdr:cNvPr>
        <xdr:cNvSpPr txBox="1"/>
      </xdr:nvSpPr>
      <xdr:spPr>
        <a:xfrm>
          <a:off x="842645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115</xdr:row>
      <xdr:rowOff>0</xdr:rowOff>
    </xdr:from>
    <xdr:ext cx="65" cy="172227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646A2A1C-2EB3-4889-9FE1-B4659FC4AFE9}"/>
            </a:ext>
          </a:extLst>
        </xdr:cNvPr>
        <xdr:cNvSpPr txBox="1"/>
      </xdr:nvSpPr>
      <xdr:spPr>
        <a:xfrm>
          <a:off x="842645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116</xdr:row>
      <xdr:rowOff>0</xdr:rowOff>
    </xdr:from>
    <xdr:ext cx="65" cy="172227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25E61711-8B49-48C3-86BF-63A5F707D206}"/>
            </a:ext>
          </a:extLst>
        </xdr:cNvPr>
        <xdr:cNvSpPr txBox="1"/>
      </xdr:nvSpPr>
      <xdr:spPr>
        <a:xfrm>
          <a:off x="842645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116</xdr:row>
      <xdr:rowOff>0</xdr:rowOff>
    </xdr:from>
    <xdr:ext cx="65" cy="172227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D71976FB-B15A-44E9-ADE6-A21AB56C13CC}"/>
            </a:ext>
          </a:extLst>
        </xdr:cNvPr>
        <xdr:cNvSpPr txBox="1"/>
      </xdr:nvSpPr>
      <xdr:spPr>
        <a:xfrm>
          <a:off x="842645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116</xdr:row>
      <xdr:rowOff>0</xdr:rowOff>
    </xdr:from>
    <xdr:ext cx="65" cy="172227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3FE2C0FB-4C3E-40A4-B6EB-0C31D2A53422}"/>
            </a:ext>
          </a:extLst>
        </xdr:cNvPr>
        <xdr:cNvSpPr txBox="1"/>
      </xdr:nvSpPr>
      <xdr:spPr>
        <a:xfrm>
          <a:off x="842645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116</xdr:row>
      <xdr:rowOff>0</xdr:rowOff>
    </xdr:from>
    <xdr:ext cx="65" cy="172227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58021B98-EA0D-4F27-B364-C668D0917019}"/>
            </a:ext>
          </a:extLst>
        </xdr:cNvPr>
        <xdr:cNvSpPr txBox="1"/>
      </xdr:nvSpPr>
      <xdr:spPr>
        <a:xfrm>
          <a:off x="842645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117</xdr:row>
      <xdr:rowOff>0</xdr:rowOff>
    </xdr:from>
    <xdr:ext cx="65" cy="172227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5240076C-BCD7-4A0F-B34E-824F57A05FCC}"/>
            </a:ext>
          </a:extLst>
        </xdr:cNvPr>
        <xdr:cNvSpPr txBox="1"/>
      </xdr:nvSpPr>
      <xdr:spPr>
        <a:xfrm>
          <a:off x="842645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117</xdr:row>
      <xdr:rowOff>0</xdr:rowOff>
    </xdr:from>
    <xdr:ext cx="65" cy="172227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E33E77E1-249F-4C36-9D5B-0B0F716A1E74}"/>
            </a:ext>
          </a:extLst>
        </xdr:cNvPr>
        <xdr:cNvSpPr txBox="1"/>
      </xdr:nvSpPr>
      <xdr:spPr>
        <a:xfrm>
          <a:off x="842645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117</xdr:row>
      <xdr:rowOff>0</xdr:rowOff>
    </xdr:from>
    <xdr:ext cx="65" cy="172227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A90CC0EB-FC15-4722-9A92-4EE704CBF765}"/>
            </a:ext>
          </a:extLst>
        </xdr:cNvPr>
        <xdr:cNvSpPr txBox="1"/>
      </xdr:nvSpPr>
      <xdr:spPr>
        <a:xfrm>
          <a:off x="842645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117</xdr:row>
      <xdr:rowOff>0</xdr:rowOff>
    </xdr:from>
    <xdr:ext cx="65" cy="172227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8ED5705D-391C-4B7D-B941-5DC60120BEDF}"/>
            </a:ext>
          </a:extLst>
        </xdr:cNvPr>
        <xdr:cNvSpPr txBox="1"/>
      </xdr:nvSpPr>
      <xdr:spPr>
        <a:xfrm>
          <a:off x="842645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FF013A83-7D8B-4CFE-8F92-0AA57C163075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F4683727-D231-419D-91D8-068CD427C553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38CC2B5B-62ED-471A-8656-1F52DEBD7B11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138</xdr:row>
      <xdr:rowOff>0</xdr:rowOff>
    </xdr:from>
    <xdr:ext cx="65" cy="172227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C0A38A47-1B22-4032-8FEE-3C46EC76053E}"/>
            </a:ext>
          </a:extLst>
        </xdr:cNvPr>
        <xdr:cNvSpPr txBox="1"/>
      </xdr:nvSpPr>
      <xdr:spPr>
        <a:xfrm>
          <a:off x="842645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2A38E4C7-1C06-49EE-BB3E-5A33CE20DE07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D35599B6-4B3C-430E-AD75-FC7B397ADBDC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7D9B80AF-3CD0-423A-A3E0-7026D245D825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B930B09F-8997-4F21-89AB-F922D456F4EB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8400E8AD-42AB-40BC-938C-331B49DCA731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B36BE89C-E1D7-4F6B-B3B8-54B0DD553709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CE887422-2E35-40B7-8856-98370A343F76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B3BD906D-5AD2-4D75-847E-B78BB23F3C00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D145742F-B2B5-46B0-B6DD-C20504EF86E8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71F2DED6-9B68-4FCE-986A-57B6D22E14FE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E2B054CB-F137-41E6-BC2A-A85A4F5D2B4D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6F32C053-BC5F-4423-A9AE-DAD3390AD3C7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80D6B87B-ED23-4C5E-A9B0-E491BD2A36C0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40D040BD-1BDA-405F-A978-191433234E8B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19AE2FF9-B454-4D4B-A30F-2E203C2CAE3F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149</xdr:row>
      <xdr:rowOff>0</xdr:rowOff>
    </xdr:from>
    <xdr:ext cx="65" cy="172227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F267329C-EEC5-46FE-AA35-70E3BB591184}"/>
            </a:ext>
          </a:extLst>
        </xdr:cNvPr>
        <xdr:cNvSpPr txBox="1"/>
      </xdr:nvSpPr>
      <xdr:spPr>
        <a:xfrm>
          <a:off x="842645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172D8F36-A80A-463A-89D1-46902B2B0C3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CAB12689-9193-4327-9CD4-EE9DF343CFD3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96DEAA47-D99D-44AA-94AB-7E9B002849AD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FB18FE01-97D3-4959-8E6D-1EA4E3692CF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377769BC-84C1-42FE-ACDB-866C56C231C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F6B804D8-D3A2-42E1-B4CC-FA2B274D383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97A67D31-9692-46A0-A941-77DCA75BD0EC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B79E4A88-EAC5-4AE7-A0BD-10D27C0D689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18B7D5EC-DFB6-4A86-94DE-5AED295837D9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82A93832-234F-4E03-B19F-F04C216F2BD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55FB30C9-24A5-454A-A099-C85AF9E1B751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C3C60E0B-E2D4-40CE-B2DA-9E9E6A2CA1C4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3A99B41A-C077-4311-BFC7-A383D64F3412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322A7B5A-E771-4CA5-90AC-1E4841EADB55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BA2E0E7-D40B-42FC-A2C6-A0EA267DC5E6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148</xdr:row>
      <xdr:rowOff>0</xdr:rowOff>
    </xdr:from>
    <xdr:ext cx="65" cy="172227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11226D01-7656-4BC9-90F7-265B182E690B}"/>
            </a:ext>
          </a:extLst>
        </xdr:cNvPr>
        <xdr:cNvSpPr txBox="1"/>
      </xdr:nvSpPr>
      <xdr:spPr>
        <a:xfrm>
          <a:off x="842645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AE3C04AC-0522-43AB-AA7B-724161558460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18CC2957-E1BB-4138-95C2-67D5B1046F07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DA30C88C-0258-4257-9BE3-F9515BD06732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FB39C5BF-7498-4059-85AC-A013C8522B76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40A06FB6-8764-4764-9638-8B8A0D5F2C44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9C357172-47EA-4922-8D34-A7355BF084C0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A51B101F-CF09-446A-A58C-1D2A840D3CFB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A9FF1976-7DA9-4A73-B5F4-91BC719E20F0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C671A66-6D20-4ECD-B616-74B34BFED18A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C8720A5B-51D8-4F4B-9245-75607CF9C49A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F94C02A5-9C24-4273-8D4D-3B0CF1276BAE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C271021F-7818-4AA5-BC40-23F734E03667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C8E30F84-00B7-4B17-849C-06FC48A56CBB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F470A1DC-8129-46A2-89C0-2C2AD846076C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4E3A3200-AE8D-45D1-B458-360F222C628D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150</xdr:row>
      <xdr:rowOff>0</xdr:rowOff>
    </xdr:from>
    <xdr:ext cx="65" cy="172227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B1F61602-54E8-4A96-ADFD-E97746098E7C}"/>
            </a:ext>
          </a:extLst>
        </xdr:cNvPr>
        <xdr:cNvSpPr txBox="1"/>
      </xdr:nvSpPr>
      <xdr:spPr>
        <a:xfrm>
          <a:off x="842645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A026564C-2897-4A61-B9A0-D27F35E9D473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FFFA2E5-AA0A-4318-844C-B1063D47E157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F00CBD57-6D96-4E5B-8EB7-9255A0E881B1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36584D22-9BD6-4FC8-A094-9E95741F30D2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1D9F4055-D223-462C-8EBC-8696EECC16BA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1DC8452E-B46B-4DF8-8234-899E465F4591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DAB65A74-99BE-4EA7-B111-5B70E5CCCF90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5085C3DC-1F3F-4A0B-B39B-3D698495187C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39D7899F-0440-48F5-981D-29C26DC7F487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EF3A4E4E-8835-48F8-8B93-AEF1C27EC784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FEACB1E1-CE75-4434-A9DF-5AEB598DABA6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44902258-9518-4611-B47C-6EA1B6792DF7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9D5E99E4-B75B-4226-AEFD-FC91514AD10F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771CB107-D286-43F5-A482-F75FB3453579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D54BC224-5A00-49D5-B664-DE2FDB6CCAC2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0</xdr:colOff>
      <xdr:row>151</xdr:row>
      <xdr:rowOff>0</xdr:rowOff>
    </xdr:from>
    <xdr:ext cx="65" cy="172227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D7EF2B3A-B0FE-4E50-845B-14079DDE473D}"/>
            </a:ext>
          </a:extLst>
        </xdr:cNvPr>
        <xdr:cNvSpPr txBox="1"/>
      </xdr:nvSpPr>
      <xdr:spPr>
        <a:xfrm>
          <a:off x="842645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2227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B4D0689D-23F1-493C-BBC6-5C5EAFC2B1E8}"/>
            </a:ext>
          </a:extLst>
        </xdr:cNvPr>
        <xdr:cNvSpPr txBox="1"/>
      </xdr:nvSpPr>
      <xdr:spPr>
        <a:xfrm>
          <a:off x="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36C2EAD5-AE87-4FA4-9055-5C561BFBC81F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65" cy="172227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AC144FF9-0CC7-429B-A035-C750C16B7BDC}"/>
            </a:ext>
          </a:extLst>
        </xdr:cNvPr>
        <xdr:cNvSpPr txBox="1"/>
      </xdr:nvSpPr>
      <xdr:spPr>
        <a:xfrm>
          <a:off x="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839EE193-A573-4D55-BD26-80048E6CA5A4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7A2BDDC4-AD84-4F06-B36A-83AEF3AE16A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8E49E063-2BA9-4A59-A65E-E61EE22A8DD5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2227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BE8A8530-6D7B-4469-950D-D6E379E3E826}"/>
            </a:ext>
          </a:extLst>
        </xdr:cNvPr>
        <xdr:cNvSpPr txBox="1"/>
      </xdr:nvSpPr>
      <xdr:spPr>
        <a:xfrm>
          <a:off x="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4EFB0B45-FAFE-4966-B42A-819E4752668F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2227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79A680D9-E074-4E1F-A294-E4E151E803EF}"/>
            </a:ext>
          </a:extLst>
        </xdr:cNvPr>
        <xdr:cNvSpPr txBox="1"/>
      </xdr:nvSpPr>
      <xdr:spPr>
        <a:xfrm>
          <a:off x="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2227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CBBFF5DC-19D6-48D3-845D-0922343042CE}"/>
            </a:ext>
          </a:extLst>
        </xdr:cNvPr>
        <xdr:cNvSpPr txBox="1"/>
      </xdr:nvSpPr>
      <xdr:spPr>
        <a:xfrm>
          <a:off x="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8780DDD1-72EC-4802-B6AD-37BDB26A7F10}"/>
            </a:ext>
          </a:extLst>
        </xdr:cNvPr>
        <xdr:cNvSpPr txBox="1"/>
      </xdr:nvSpPr>
      <xdr:spPr>
        <a:xfrm>
          <a:off x="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A8599BA7-06F9-4AA0-A29A-4FCEA7809EC0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19D6437C-D8ED-412A-9CF9-1BED0D0CBCA7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DC83DFFF-15F6-4C91-8260-3D9DD5EF57EA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65" cy="172227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91995E06-79DB-4B0F-97BF-349D223DEB90}"/>
            </a:ext>
          </a:extLst>
        </xdr:cNvPr>
        <xdr:cNvSpPr txBox="1"/>
      </xdr:nvSpPr>
      <xdr:spPr>
        <a:xfrm>
          <a:off x="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65" cy="172227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FCE761B5-0914-46B9-8862-882526FCA387}"/>
            </a:ext>
          </a:extLst>
        </xdr:cNvPr>
        <xdr:cNvSpPr txBox="1"/>
      </xdr:nvSpPr>
      <xdr:spPr>
        <a:xfrm>
          <a:off x="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A7007051-EB44-48EA-96B9-34B32E27027C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484F53AC-5F29-4A84-999C-1701AC653A22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D28BDD2A-1815-4A2A-AB03-B30EAF6EDBD0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5061B619-87F0-4282-AB59-61F5E4A76F13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B1689054-6584-428E-BB3D-A810F6212972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3E9B25C1-CD91-44B2-B409-F020B6ED0BB4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4AC7200B-13F6-444C-A65D-D35792E7E6C3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86907654-643D-4E50-B4D2-25A657391EA8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680767D7-34EC-4396-9553-B6635FAC183E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6891AC9C-A279-4F1D-85E6-052B585EC1FF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46316368-8740-4B7C-B2A2-47346E7750A6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54C99C42-DA3C-4094-8607-AEF640CEB438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F262669E-3582-458E-8B7E-81073C18008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44FAD0D9-32BB-44D6-81E8-AF9EB8519D20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19445C4A-ACE1-4E29-843D-FCDA7E0B7924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424AAC12-0474-4729-98C3-5C374F7E6920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FF9FED67-2618-4E2E-93F3-4F89AAC79A9F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B22BCBB3-E0E2-4EF7-99E7-C37FF7E14B75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840098BA-710D-4CE9-8EDB-8A38B95ADBCA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E3017A8-DB50-4DE5-8521-2D182FACDA3A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D884F405-5E10-49F6-A273-DC362935CBBD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BD6D38B4-75E2-46E7-A363-F90D2DED20F9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FC2D51D2-775A-4F98-A053-9D1DC55E4874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8E50322-35DE-494B-A8C7-FB56758EE2DB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6A66100D-FA6C-423B-A250-D165FE3DC2C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4256067E-85FE-4E2A-A004-D92D0CD68297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2227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DC74E116-8D4C-4671-879D-C9896756FD02}"/>
            </a:ext>
          </a:extLst>
        </xdr:cNvPr>
        <xdr:cNvSpPr txBox="1"/>
      </xdr:nvSpPr>
      <xdr:spPr>
        <a:xfrm>
          <a:off x="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FF031795-B72E-4AD5-9DA9-578A8AB191D1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11F4F2C1-7E75-4E85-BF77-B87508342ECA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A0CCC12D-C118-419C-A7DF-6BA9543F7852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8B4E2B07-5DE6-4396-8A30-ECEEA683016D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2227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81900EAC-E9BF-4191-A3C5-7438341159EF}"/>
            </a:ext>
          </a:extLst>
        </xdr:cNvPr>
        <xdr:cNvSpPr txBox="1"/>
      </xdr:nvSpPr>
      <xdr:spPr>
        <a:xfrm>
          <a:off x="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DD2DBA62-5158-4E9C-9D9D-27B6A0E79494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65" cy="172227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6734B4EC-1539-4E04-8E91-B668DE9602C0}"/>
            </a:ext>
          </a:extLst>
        </xdr:cNvPr>
        <xdr:cNvSpPr txBox="1"/>
      </xdr:nvSpPr>
      <xdr:spPr>
        <a:xfrm>
          <a:off x="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43C2AF40-550F-432F-A868-630C6EE365AF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C836C938-D1BA-433D-A72D-547B3C7A5A1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380BC6F5-95F8-443E-8381-792C87DD0C30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F4261E32-B004-4379-9AFE-F3A5BEE5F5A0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3AC02B1D-EC2C-4664-B212-97AC0F69C60E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C9B43D0A-E226-4A29-A588-528E37D2126D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A3B35654-01F7-49D5-BB3D-50D875833CF2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36EF712B-4204-4493-8628-6DF36F912AC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E12A4A40-6CD1-424D-A53E-63D373B0B95F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2227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CCAF682A-AC01-466E-BF6E-0984D70A4114}"/>
            </a:ext>
          </a:extLst>
        </xdr:cNvPr>
        <xdr:cNvSpPr txBox="1"/>
      </xdr:nvSpPr>
      <xdr:spPr>
        <a:xfrm>
          <a:off x="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E868CCC3-5858-416B-93B2-16FD3314E546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2227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8665D49E-9186-422E-A812-480FB969561D}"/>
            </a:ext>
          </a:extLst>
        </xdr:cNvPr>
        <xdr:cNvSpPr txBox="1"/>
      </xdr:nvSpPr>
      <xdr:spPr>
        <a:xfrm>
          <a:off x="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2227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8746CD8E-D6AF-40D5-891F-FBB8FF437293}"/>
            </a:ext>
          </a:extLst>
        </xdr:cNvPr>
        <xdr:cNvSpPr txBox="1"/>
      </xdr:nvSpPr>
      <xdr:spPr>
        <a:xfrm>
          <a:off x="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4EB7A9DF-152C-4D63-926F-2DC72C5421E3}"/>
            </a:ext>
          </a:extLst>
        </xdr:cNvPr>
        <xdr:cNvSpPr txBox="1"/>
      </xdr:nvSpPr>
      <xdr:spPr>
        <a:xfrm>
          <a:off x="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864DCE4A-2941-40CF-AE74-101DEDF302E3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35A8A3AD-1CE5-4ADB-BBE1-AF83DAE9C539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17688825-60BD-4344-BB93-13F867C1E6D2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65" cy="172227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CFFA5DDD-EA2B-4CA9-B890-84B18E1B3041}"/>
            </a:ext>
          </a:extLst>
        </xdr:cNvPr>
        <xdr:cNvSpPr txBox="1"/>
      </xdr:nvSpPr>
      <xdr:spPr>
        <a:xfrm>
          <a:off x="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65" cy="172227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30963B66-7547-4AAB-8664-865033796077}"/>
            </a:ext>
          </a:extLst>
        </xdr:cNvPr>
        <xdr:cNvSpPr txBox="1"/>
      </xdr:nvSpPr>
      <xdr:spPr>
        <a:xfrm>
          <a:off x="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15CCB9E4-3B47-456D-A0B2-253937729307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E6F74500-9925-4274-964C-BD880B6C2616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5D09FE05-376A-4237-8CAB-659A340E7F55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708BE5AD-D774-48E1-83DE-6DC665FA79DD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EA62079D-6356-4FA4-A0BF-B2B63F5251D1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76CEA540-51C4-487F-AC94-D2B76A2B9F79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8F3CECA6-9244-48B0-92CA-6CF53AB83754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2E11F51D-A98A-4602-94BC-58A608E01F10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B31CF5CC-1657-4858-A013-36C6C6375B0C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9B6B4E35-861D-443A-9448-72AA618ABAA2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E5896DA8-1E08-451F-B735-01B1D5035445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FF01F166-433A-44BA-A7FB-D7BE611FD90D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29C8D1F0-1224-46F9-9EFF-239F94F66A1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F85064C-1B97-4D28-BB95-330732AC39CF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4629C012-D98F-4F6E-87D9-E74CE8E2FEF6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170AB4C0-758E-4F18-9187-CA1ED42EA612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7342F2E-2359-4461-AAAD-1956813589A8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DBFAEFEC-7935-4520-8019-C71AF6C05D06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5737A820-9BFD-4689-B2D8-79D41B03B260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A5F04EEA-2BB4-46CD-9A43-CA049BDC2218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3B1F3AF7-B9B9-44A1-B247-24E96F7AD64B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D555F8D0-49A8-4EF4-9B18-B190F110FD1B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E130D81F-18E2-4552-A2F0-517399228EB3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4C8CBD58-AC0F-454B-B1EF-073DD338712D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5FE279AB-0961-42B9-BBFE-E7B7EE8A965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A3D2A3F1-7F89-4A42-95EE-9B9521FAC036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2227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9A0DD8AD-3ED1-453A-AD5A-2652DAB709BB}"/>
            </a:ext>
          </a:extLst>
        </xdr:cNvPr>
        <xdr:cNvSpPr txBox="1"/>
      </xdr:nvSpPr>
      <xdr:spPr>
        <a:xfrm>
          <a:off x="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B4CFE5F0-F21B-4D6C-BE1E-99519868C61D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34DEE623-CA6A-4699-A76E-6A866F30109B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38FCF023-8627-4433-8C58-4EE491133C6A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AD6ACA76-993A-4A69-BA7C-701384D1BBA0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2227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A5C5DA91-A3C4-4D74-BF51-DE867121FCD9}"/>
            </a:ext>
          </a:extLst>
        </xdr:cNvPr>
        <xdr:cNvSpPr txBox="1"/>
      </xdr:nvSpPr>
      <xdr:spPr>
        <a:xfrm>
          <a:off x="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C3C3E7AF-234F-44F5-A5AD-1F5A5EAF6C76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65" cy="172227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DC7CBC8F-5904-4257-9886-48753D8F2CD1}"/>
            </a:ext>
          </a:extLst>
        </xdr:cNvPr>
        <xdr:cNvSpPr txBox="1"/>
      </xdr:nvSpPr>
      <xdr:spPr>
        <a:xfrm>
          <a:off x="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58DB952-14A8-4C54-BF40-690644082A36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22BFE67A-DBDA-4482-B826-1CDC14488FC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82E5BE6B-FF87-4E95-9E39-FB4BF2B52804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2761520D-6338-4F4C-B0DD-79873E173D29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C0302ECD-0E2D-4ACE-B76C-0E09A7DBD98F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E1C46DA2-810C-43E6-BE17-373054B0C605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B14CFD59-DA7E-47CF-BBD8-DBD7081D78EB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74FFD82F-BF36-4409-A842-A249C95AE3E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674C8AA1-7549-4C86-8D7D-634A6B11C142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2227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6447DBFF-F092-4587-B267-45D28FC9A5D2}"/>
            </a:ext>
          </a:extLst>
        </xdr:cNvPr>
        <xdr:cNvSpPr txBox="1"/>
      </xdr:nvSpPr>
      <xdr:spPr>
        <a:xfrm>
          <a:off x="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E4FC0620-6271-47D1-B3A8-292DE5421C97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2227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3844E436-C6B2-45C6-A526-6DF075407BCD}"/>
            </a:ext>
          </a:extLst>
        </xdr:cNvPr>
        <xdr:cNvSpPr txBox="1"/>
      </xdr:nvSpPr>
      <xdr:spPr>
        <a:xfrm>
          <a:off x="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2227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E2E2E546-9B15-4B2C-A59C-B34A6C4C3BF2}"/>
            </a:ext>
          </a:extLst>
        </xdr:cNvPr>
        <xdr:cNvSpPr txBox="1"/>
      </xdr:nvSpPr>
      <xdr:spPr>
        <a:xfrm>
          <a:off x="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7316FBE5-7636-4872-AF63-36A150B522EC}"/>
            </a:ext>
          </a:extLst>
        </xdr:cNvPr>
        <xdr:cNvSpPr txBox="1"/>
      </xdr:nvSpPr>
      <xdr:spPr>
        <a:xfrm>
          <a:off x="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D6F381A8-7ECC-462F-BE9A-6D739D25AE4F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7818193A-D205-4141-B361-3AC2008EAF99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57045979-5A8F-4BB7-9739-2A9F54F69501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65" cy="172227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D6266FA1-2B9E-41AF-9DF0-BEFAF2653314}"/>
            </a:ext>
          </a:extLst>
        </xdr:cNvPr>
        <xdr:cNvSpPr txBox="1"/>
      </xdr:nvSpPr>
      <xdr:spPr>
        <a:xfrm>
          <a:off x="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65" cy="172227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2BAE2C3B-7124-41EB-9F9C-5637FDB764F3}"/>
            </a:ext>
          </a:extLst>
        </xdr:cNvPr>
        <xdr:cNvSpPr txBox="1"/>
      </xdr:nvSpPr>
      <xdr:spPr>
        <a:xfrm>
          <a:off x="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6A7FCC58-C5ED-4C5A-9EE0-8A7CDFA02980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533E5F4B-039B-4804-B1A2-556949237E31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3A140B71-F669-467A-9B52-786406113B0A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99D2CE53-C3BE-45D7-810D-90F8F5CDEAAE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8EAF516C-18F4-45FA-B775-308E4A897748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399FFB40-B94A-4CB0-A24A-A7EE23486A0B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85D8EC2D-13E0-469C-9705-5DA26A6721FF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655DCF02-6F10-41FB-B0FB-C9A1E4787F4F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9694903C-432D-47C7-BE85-24153FC742FA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8A0B8EC3-D665-4AE7-AEAD-322D71145D0F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8675C0D2-6193-4654-8446-6F45040190B8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1B0DF371-2335-4527-AE46-810ED512C434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AFDFB6F0-44FF-4D3D-8FBA-D057524CF3D6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CE4B7351-95C7-4FA1-8636-86C0C6CE0F94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C80A6302-6331-4A40-AEBA-1D1CF6063D60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F30525D5-99CE-4349-B852-DADEBF2EC2BA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C423F13-655A-45CF-8429-009DAD29AF0C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6D47CC94-C36E-4755-AA17-3F56C7E8E9A7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E99C2299-A4D6-457B-AC5B-D5AC159A0976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F39B809B-AD20-47ED-917F-B8D6C6D1C935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3837A691-D15C-4AB6-AB30-A2234E8BF097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2B391468-2D73-471C-AF72-4231CABCE127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AF8D115A-5A83-4E1D-8EE2-9D039149C8CD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59B915E1-CB43-4BEC-99C1-EF951A5FDD4A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E09A5994-6886-428F-928E-8D5FEAD5DE9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2BC63059-F93C-4970-9C3D-170DE3B42692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2227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154BDBA6-62BB-4803-8C66-73B82E0D94DD}"/>
            </a:ext>
          </a:extLst>
        </xdr:cNvPr>
        <xdr:cNvSpPr txBox="1"/>
      </xdr:nvSpPr>
      <xdr:spPr>
        <a:xfrm>
          <a:off x="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339E782A-5D85-4600-BA4E-A4D2D1907C2E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FD673547-269D-45F7-B8AC-A0EDF383A4F7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C84C7A9F-A120-4035-AD8C-A6CE3854A2DC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E634F61B-8DB4-4569-87ED-DB4008B5AC6F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2227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5E717AA-DE80-463F-A9B3-C5684076DD34}"/>
            </a:ext>
          </a:extLst>
        </xdr:cNvPr>
        <xdr:cNvSpPr txBox="1"/>
      </xdr:nvSpPr>
      <xdr:spPr>
        <a:xfrm>
          <a:off x="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D568A518-7268-4CE3-B291-0DA6D9FB6A8B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65" cy="172227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BD8A45B7-8B98-4B37-8B5F-CD9B2B101CFD}"/>
            </a:ext>
          </a:extLst>
        </xdr:cNvPr>
        <xdr:cNvSpPr txBox="1"/>
      </xdr:nvSpPr>
      <xdr:spPr>
        <a:xfrm>
          <a:off x="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B2C921C0-8E80-4FC8-B357-8FAD05D245B0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1955077A-49CC-428A-AA72-A98690C3816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54318F4-F7FD-41FE-A59F-4B8EDB69740E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484BA22B-B87F-4B63-A887-4E505D1E1D95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33378C17-DF06-4D65-854F-BED93DF2719E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46854154-2F6B-4378-8B1D-1CA77FBFC7C0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3ECEC78F-B9C6-4549-9B93-8E38B0FE43D8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A368C6AC-E59B-4E77-88A9-769113E15BB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FB4DF7CD-F847-41A5-A5DD-55C1F6D42741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2227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D5079753-83D5-455F-B672-0A6441F36116}"/>
            </a:ext>
          </a:extLst>
        </xdr:cNvPr>
        <xdr:cNvSpPr txBox="1"/>
      </xdr:nvSpPr>
      <xdr:spPr>
        <a:xfrm>
          <a:off x="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257989A5-0308-4969-A1A1-E1EAB702B2CF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2227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F9CA4FF5-F3C0-4FDC-9BE7-26C7D01E7885}"/>
            </a:ext>
          </a:extLst>
        </xdr:cNvPr>
        <xdr:cNvSpPr txBox="1"/>
      </xdr:nvSpPr>
      <xdr:spPr>
        <a:xfrm>
          <a:off x="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2227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206BEC4F-22E9-40C6-93DB-74EB2FCD4EC4}"/>
            </a:ext>
          </a:extLst>
        </xdr:cNvPr>
        <xdr:cNvSpPr txBox="1"/>
      </xdr:nvSpPr>
      <xdr:spPr>
        <a:xfrm>
          <a:off x="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FE48D5A2-3591-4008-BF3A-12BC345DE45E}"/>
            </a:ext>
          </a:extLst>
        </xdr:cNvPr>
        <xdr:cNvSpPr txBox="1"/>
      </xdr:nvSpPr>
      <xdr:spPr>
        <a:xfrm>
          <a:off x="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542DA872-02B8-4740-BEC7-52B24DFB82B6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EBD4A1F3-73A9-46B0-B29D-A58BAD447236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CB71A399-FAAA-4D49-8137-49E65C32A99F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65" cy="172227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70DD47D-F01E-483B-8F33-B4C287592365}"/>
            </a:ext>
          </a:extLst>
        </xdr:cNvPr>
        <xdr:cNvSpPr txBox="1"/>
      </xdr:nvSpPr>
      <xdr:spPr>
        <a:xfrm>
          <a:off x="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65" cy="172227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B724851F-EB0C-49D9-9163-76FBB2B612CC}"/>
            </a:ext>
          </a:extLst>
        </xdr:cNvPr>
        <xdr:cNvSpPr txBox="1"/>
      </xdr:nvSpPr>
      <xdr:spPr>
        <a:xfrm>
          <a:off x="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E4FCB9DC-6639-48B4-850E-01477ABA9917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2763CAED-9537-432A-836D-155BBFC7ADD5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C36BF07F-66DD-4ED1-B1A9-D607A38197E1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1ABAD7B-4FC4-4CE5-8BFE-E647CC889D4A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1DFDDAAE-DC8E-49A1-8CB3-568B95A156F0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79A733FD-F059-4885-822A-133E615FD1A3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ADDA3BAD-EE9C-4133-B528-71392E92F6C0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45748693-1A2A-41DD-A7A1-A3E439B05BDF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A0712527-0367-4612-888B-1827EA64AF98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45884451-A4C3-4C50-8776-B80AAABF5070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957F9ED8-D88E-463F-BCCF-4636A49C2DCF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5E4DEDBE-0681-4908-B562-27DED3879491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51CE6579-6B2D-4B34-9C11-5D5055819FF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9C2C9F1C-033D-41FD-9A4E-28E0F590F639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17F69064-273F-45B8-88C1-717DB81422F1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14887EBC-152F-4976-B72C-FCAAEE9DE9DE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DC852827-169F-4DFC-9478-56A958628CEB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A672C5E5-ED8A-45EE-8D5D-9C522B0A8ABA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AE21811E-599D-42E0-9189-B4C0AD8299B6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227A17FF-53B1-47BC-A852-360F81F6B731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98A44994-F0AB-4662-80E3-5FF0414972F1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941A9540-F69F-4398-8B9E-1E0D33B741F2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C67466AD-D8C1-4581-B20E-92194658707D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721DF7EA-66DE-49AC-AC9D-C43F65276076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9F78E12B-01D5-4F20-A89F-65C33E76E4B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AD1700B7-5FB0-4B92-8492-7E4FCD1C8471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2227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712C8966-92AB-48F6-85F2-BB62DC895B85}"/>
            </a:ext>
          </a:extLst>
        </xdr:cNvPr>
        <xdr:cNvSpPr txBox="1"/>
      </xdr:nvSpPr>
      <xdr:spPr>
        <a:xfrm>
          <a:off x="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16F8A826-FD76-495B-B83B-6395F339E903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664DBE8E-1366-4A4C-AB8E-C999D2B601F2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90350D39-CDD3-4320-873A-261063132B01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1CD6C0C8-F529-4562-A6FB-0BEE591C2313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2227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ABAB2EAE-B7EC-4715-95DB-210F1A6FC753}"/>
            </a:ext>
          </a:extLst>
        </xdr:cNvPr>
        <xdr:cNvSpPr txBox="1"/>
      </xdr:nvSpPr>
      <xdr:spPr>
        <a:xfrm>
          <a:off x="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4552AC6-C2FA-463E-844C-0B427CF74FD0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65" cy="172227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739C2102-BDB9-4AC6-B341-EABDE8B1B924}"/>
            </a:ext>
          </a:extLst>
        </xdr:cNvPr>
        <xdr:cNvSpPr txBox="1"/>
      </xdr:nvSpPr>
      <xdr:spPr>
        <a:xfrm>
          <a:off x="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2E4A6CC4-4066-46BC-B994-8C0AC435A580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FABC21C3-BBD8-4DBB-A638-EF561BF94DB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4A947FE5-2CC5-4EFF-A0A9-C868234DE21D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BF3E3677-EF61-4B2A-A73D-EAE9B4D88F80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1C1144A7-4D2B-435B-BAF7-4F5B1562B085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BF42D773-AC08-42F9-8755-FD3BD79CEB50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A29D1171-3667-4AA7-93F9-1AD99811A12F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826F3F09-4755-4F67-ACA1-A703A83AE1E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A7385DD8-11E6-47F6-9834-0978FADD2D81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2227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4AFBAEE1-8231-4BD0-9072-8CB557A70BC1}"/>
            </a:ext>
          </a:extLst>
        </xdr:cNvPr>
        <xdr:cNvSpPr txBox="1"/>
      </xdr:nvSpPr>
      <xdr:spPr>
        <a:xfrm>
          <a:off x="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D5086697-D83E-4DDB-A0A2-E03CFAC606ED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243FC1BC-D928-4E9A-B785-57AA7ECE2A02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2227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7236C58F-F37A-43B2-BD14-0C5FAC77A3EC}"/>
            </a:ext>
          </a:extLst>
        </xdr:cNvPr>
        <xdr:cNvSpPr txBox="1"/>
      </xdr:nvSpPr>
      <xdr:spPr>
        <a:xfrm>
          <a:off x="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626879D8-82C2-4DF6-9CFE-8C563DACA308}"/>
            </a:ext>
          </a:extLst>
        </xdr:cNvPr>
        <xdr:cNvSpPr txBox="1"/>
      </xdr:nvSpPr>
      <xdr:spPr>
        <a:xfrm>
          <a:off x="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D6342F1B-8D1F-4607-B8D2-AAB53A45C2C9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323E8A62-ED54-4FCA-A291-A03CA57F1A0D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FECF6932-D94D-4963-9F18-E840C7000222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65" cy="172227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61161074-5501-4E20-A514-518C5D056179}"/>
            </a:ext>
          </a:extLst>
        </xdr:cNvPr>
        <xdr:cNvSpPr txBox="1"/>
      </xdr:nvSpPr>
      <xdr:spPr>
        <a:xfrm>
          <a:off x="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65" cy="172227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3D6FF962-E220-495A-8032-89F8EBA0ACDC}"/>
            </a:ext>
          </a:extLst>
        </xdr:cNvPr>
        <xdr:cNvSpPr txBox="1"/>
      </xdr:nvSpPr>
      <xdr:spPr>
        <a:xfrm>
          <a:off x="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5F80C98E-9428-4216-9704-2DF5D913E2E7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1AF88311-0349-4EB7-B624-57AFBC6B3623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64B6E2D-F051-4046-8A7B-874F90393D55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1216DCC-42A1-4ED6-BBB8-AC5CE0856C14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2227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8F1F9258-1DCB-4493-B535-CD692AD443E8}"/>
            </a:ext>
          </a:extLst>
        </xdr:cNvPr>
        <xdr:cNvSpPr txBox="1"/>
      </xdr:nvSpPr>
      <xdr:spPr>
        <a:xfrm>
          <a:off x="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581E2067-4767-4EEC-AF5B-0EF484CA8D23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97864BE7-C2FB-4706-BB2C-4D54B521B7C3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5ADC78E7-D208-4AEA-9450-0AD336667F70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95E4B08E-5D51-4926-8338-F589998E5758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23F3AFAC-3948-46AA-817A-BB9510185346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4FF398BE-D2ED-4961-A2B3-859E894E652D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4F00BFF8-CD4C-4542-8240-FB35E4064EF7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6CE5D326-1AE8-4989-8919-E1473A5CC90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EBFD586F-8139-4808-B72C-0408ADFEE46E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83B5351B-31B7-4388-81DA-20D9FA201E41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BD4EFD17-2160-49D5-81D9-C1C8A9F2D4CA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2227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C7A65DAA-4D6B-4BD1-83DD-BC56A04AEBBB}"/>
            </a:ext>
          </a:extLst>
        </xdr:cNvPr>
        <xdr:cNvSpPr txBox="1"/>
      </xdr:nvSpPr>
      <xdr:spPr>
        <a:xfrm>
          <a:off x="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DEF7CC56-89E3-4AE2-A893-8C0C9899C0D6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5DD06FA-E38E-4234-87D2-865C78306A4B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E6C7F8DD-712B-452C-82BC-8F7467A894B3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8A92EF2E-F01E-447E-ADE7-5F9C89AD0DAF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27960125-FBD0-407C-B3C9-1857F7AE0D08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C997ACB2-5D52-4469-9349-5E445AAFA62A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F64A88C1-803A-425F-BC31-E6584959AF4F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6A0FEBE1-5F52-48E6-8D71-ED57A658A15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248FF09C-908B-4D65-BA9E-751E368D65C0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2227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A495F607-9116-4D2E-A689-A53914A7BAF5}"/>
            </a:ext>
          </a:extLst>
        </xdr:cNvPr>
        <xdr:cNvSpPr txBox="1"/>
      </xdr:nvSpPr>
      <xdr:spPr>
        <a:xfrm>
          <a:off x="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A981B0CC-BB60-4D00-A651-7C9CD2A52098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60136B30-628F-4AF5-B346-EF633F9F4B39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6AD5E738-4492-46AA-B124-903EB4E8ABC6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3C9B7C05-59A1-48B5-BBDE-D82FEC9861F9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2227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DA340ACC-C543-4331-9F95-7A4E37867243}"/>
            </a:ext>
          </a:extLst>
        </xdr:cNvPr>
        <xdr:cNvSpPr txBox="1"/>
      </xdr:nvSpPr>
      <xdr:spPr>
        <a:xfrm>
          <a:off x="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1AB554E9-CA86-4E37-97E3-69E1611FAEED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65" cy="172227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1C2AFCF0-8BA6-4D86-8630-6F8DA183639F}"/>
            </a:ext>
          </a:extLst>
        </xdr:cNvPr>
        <xdr:cNvSpPr txBox="1"/>
      </xdr:nvSpPr>
      <xdr:spPr>
        <a:xfrm>
          <a:off x="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E4907A4-85C9-4C7C-80EB-C04B11A8B6B8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AC80EB39-11EF-41EE-A478-49046B6745A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B9A3ABBA-D55B-4978-B947-0E021D9C972A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B8978D4C-3558-4ACF-8836-592115C0C2CC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E0920D48-4618-449B-873C-4E7FCE1F5991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E6BE0FD6-8819-4459-A926-CF028AACBA0E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688F6D9B-F166-4083-9C2D-9E1ACE63A336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2C148C12-7191-4795-A515-93BC1DB33C2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E71F011-5708-4685-9E2B-828248AC08A0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2227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83C541FC-589F-41EA-B38D-02F6860B6047}"/>
            </a:ext>
          </a:extLst>
        </xdr:cNvPr>
        <xdr:cNvSpPr txBox="1"/>
      </xdr:nvSpPr>
      <xdr:spPr>
        <a:xfrm>
          <a:off x="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3471338E-495A-42C0-9141-04466F0DF43E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A4007004-6198-49BF-98D4-C1E33CA10766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2227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5925B364-39B6-43C1-8F1D-19EC9B3504F1}"/>
            </a:ext>
          </a:extLst>
        </xdr:cNvPr>
        <xdr:cNvSpPr txBox="1"/>
      </xdr:nvSpPr>
      <xdr:spPr>
        <a:xfrm>
          <a:off x="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5493F4E5-F35B-45F5-84A8-5B28FE510616}"/>
            </a:ext>
          </a:extLst>
        </xdr:cNvPr>
        <xdr:cNvSpPr txBox="1"/>
      </xdr:nvSpPr>
      <xdr:spPr>
        <a:xfrm>
          <a:off x="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3C3E99C5-6664-45EF-8A55-0BE45032F445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7B59F79E-6E4C-4808-B08E-C03F8E3E8089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9C7E69BB-4C4F-450B-899A-E9F6F5C17720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65" cy="172227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222F4741-13F1-4AA5-9844-52586532DAC8}"/>
            </a:ext>
          </a:extLst>
        </xdr:cNvPr>
        <xdr:cNvSpPr txBox="1"/>
      </xdr:nvSpPr>
      <xdr:spPr>
        <a:xfrm>
          <a:off x="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65" cy="172227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A5233006-0639-4DA7-9B8E-3CE2E2E5189C}"/>
            </a:ext>
          </a:extLst>
        </xdr:cNvPr>
        <xdr:cNvSpPr txBox="1"/>
      </xdr:nvSpPr>
      <xdr:spPr>
        <a:xfrm>
          <a:off x="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F64779EC-E44C-4D37-8AD7-856DCDE1811B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A5381AE2-EABD-420B-BA3F-9B12C843657E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957C7ABF-0F1B-4037-9786-38B3CC7E668E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9E24D6F7-A287-4B80-9DB1-8EFC370267BF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2227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30712653-0352-49BA-B450-F3E034130449}"/>
            </a:ext>
          </a:extLst>
        </xdr:cNvPr>
        <xdr:cNvSpPr txBox="1"/>
      </xdr:nvSpPr>
      <xdr:spPr>
        <a:xfrm>
          <a:off x="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7AF79694-37A3-49FF-944B-00C26390C538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2C78708B-B59E-4495-9F5D-8334B507837D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11EB24AB-627E-494B-9334-BF7C2B4480EE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A317892F-1DF9-4772-B370-7CA35891564B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91E9B729-D181-4EE0-85D9-474B078580A2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2C8FC6C8-2C0C-4277-BF84-84F42200EAE7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6D500586-7F4D-41D4-9775-87EBE5B934DE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716B523-EA26-4596-8772-5417B8B584C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E3ABC6B5-07C4-43F8-B6AA-98357537AB56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DD0EE4E-A208-4693-B29A-0F0C96F22A62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F8F6FFB4-91C2-47D6-89E1-CBC75ACB8D51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2227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53B243B8-06CB-40A6-8275-2741EC5CC2BF}"/>
            </a:ext>
          </a:extLst>
        </xdr:cNvPr>
        <xdr:cNvSpPr txBox="1"/>
      </xdr:nvSpPr>
      <xdr:spPr>
        <a:xfrm>
          <a:off x="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23104013-8FFC-4968-B2F3-6EEF1AC54F7C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3CCFF92C-2DAE-4D44-959C-B591E1E43FC8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178705EA-1F18-40F7-900C-410C2EA5C7FD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2E1CBAFD-79D5-41D9-B4CA-19B2A14FE1FE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CB8894E9-A076-4381-996B-E70D91A77DC6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F0A43A48-5B4B-43D4-99F2-6B433DBA4545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53250CFD-E849-4C6E-9504-9B8BB9C68EF5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98890B12-C4C4-4639-A147-285ADE1B616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7F6EB56F-6586-4F72-99EE-A36230AAD406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2227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E9A27C0F-B418-4D0A-ACA9-778078AF8AA9}"/>
            </a:ext>
          </a:extLst>
        </xdr:cNvPr>
        <xdr:cNvSpPr txBox="1"/>
      </xdr:nvSpPr>
      <xdr:spPr>
        <a:xfrm>
          <a:off x="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DFD1551C-99EA-4B27-AD9E-E8430CA2E620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859E02E2-A648-44EC-9C98-CE3CF104C68D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8AEC3CF-16B3-4851-8FB7-33819E71882E}"/>
            </a:ext>
          </a:extLst>
        </xdr:cNvPr>
        <xdr:cNvSpPr txBox="1"/>
      </xdr:nvSpPr>
      <xdr:spPr>
        <a:xfrm>
          <a:off x="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7238890D-567F-451F-BF74-D69FC42203C7}"/>
            </a:ext>
          </a:extLst>
        </xdr:cNvPr>
        <xdr:cNvSpPr txBox="1"/>
      </xdr:nvSpPr>
      <xdr:spPr>
        <a:xfrm>
          <a:off x="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E296E70B-358B-4A49-8679-69A23FB442D6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65" cy="172227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5CB6ABF2-89E1-44A1-B64D-8B1CB6FD3A27}"/>
            </a:ext>
          </a:extLst>
        </xdr:cNvPr>
        <xdr:cNvSpPr txBox="1"/>
      </xdr:nvSpPr>
      <xdr:spPr>
        <a:xfrm>
          <a:off x="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19D2A5CE-0A11-4E1D-A2F2-1F14EE38CF86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3B616432-1319-4BF2-90C4-27E675E511C7}"/>
            </a:ext>
          </a:extLst>
        </xdr:cNvPr>
        <xdr:cNvSpPr txBox="1"/>
      </xdr:nvSpPr>
      <xdr:spPr>
        <a:xfrm>
          <a:off x="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3E7DD134-19DF-4627-8B2F-AFD5E399F801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12AFEC7B-E2CF-450C-AF5C-45426B83BD59}"/>
            </a:ext>
          </a:extLst>
        </xdr:cNvPr>
        <xdr:cNvSpPr txBox="1"/>
      </xdr:nvSpPr>
      <xdr:spPr>
        <a:xfrm>
          <a:off x="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76A7747A-74D3-4F05-8FB1-2A67373E82FB}"/>
            </a:ext>
          </a:extLst>
        </xdr:cNvPr>
        <xdr:cNvSpPr txBox="1"/>
      </xdr:nvSpPr>
      <xdr:spPr>
        <a:xfrm>
          <a:off x="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65" cy="172227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CBEFDDFB-125C-4C3E-BFA4-6E0694C61B89}"/>
            </a:ext>
          </a:extLst>
        </xdr:cNvPr>
        <xdr:cNvSpPr txBox="1"/>
      </xdr:nvSpPr>
      <xdr:spPr>
        <a:xfrm>
          <a:off x="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7B068940-1092-4294-9961-F62D23403CB1}"/>
            </a:ext>
          </a:extLst>
        </xdr:cNvPr>
        <xdr:cNvSpPr txBox="1"/>
      </xdr:nvSpPr>
      <xdr:spPr>
        <a:xfrm>
          <a:off x="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66A23A2C-A79F-4358-A1BD-04203B00F14B}"/>
            </a:ext>
          </a:extLst>
        </xdr:cNvPr>
        <xdr:cNvSpPr txBox="1"/>
      </xdr:nvSpPr>
      <xdr:spPr>
        <a:xfrm>
          <a:off x="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853620A3-867E-4141-ACF1-855400CB7881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B104CDC9-37F2-444E-9CA7-BF0D623FDCF0}"/>
            </a:ext>
          </a:extLst>
        </xdr:cNvPr>
        <xdr:cNvSpPr txBox="1"/>
      </xdr:nvSpPr>
      <xdr:spPr>
        <a:xfrm>
          <a:off x="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65" cy="172227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34BC000A-25A1-4629-AE2D-CE014883349A}"/>
            </a:ext>
          </a:extLst>
        </xdr:cNvPr>
        <xdr:cNvSpPr txBox="1"/>
      </xdr:nvSpPr>
      <xdr:spPr>
        <a:xfrm>
          <a:off x="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57E798CB-D9AF-41B6-A2AC-BC2738358B18}"/>
            </a:ext>
          </a:extLst>
        </xdr:cNvPr>
        <xdr:cNvSpPr txBox="1"/>
      </xdr:nvSpPr>
      <xdr:spPr>
        <a:xfrm>
          <a:off x="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9F030BA5-3D8C-47DC-AFC2-20FF9AA51D66}"/>
            </a:ext>
          </a:extLst>
        </xdr:cNvPr>
        <xdr:cNvSpPr txBox="1"/>
      </xdr:nvSpPr>
      <xdr:spPr>
        <a:xfrm>
          <a:off x="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72227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9A533F31-5C60-4852-A235-BE3FC9C62BEE}"/>
            </a:ext>
          </a:extLst>
        </xdr:cNvPr>
        <xdr:cNvSpPr txBox="1"/>
      </xdr:nvSpPr>
      <xdr:spPr>
        <a:xfrm>
          <a:off x="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65" cy="172227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C3645441-5B2B-490F-BDF7-8CC39DE356C1}"/>
            </a:ext>
          </a:extLst>
        </xdr:cNvPr>
        <xdr:cNvSpPr txBox="1"/>
      </xdr:nvSpPr>
      <xdr:spPr>
        <a:xfrm>
          <a:off x="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65" cy="172227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147E65DF-7634-47F5-AB4E-16308E1A205A}"/>
            </a:ext>
          </a:extLst>
        </xdr:cNvPr>
        <xdr:cNvSpPr txBox="1"/>
      </xdr:nvSpPr>
      <xdr:spPr>
        <a:xfrm>
          <a:off x="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36C52A83-6B78-4D65-B82B-CA424D3BA893}"/>
            </a:ext>
          </a:extLst>
        </xdr:cNvPr>
        <xdr:cNvSpPr txBox="1"/>
      </xdr:nvSpPr>
      <xdr:spPr>
        <a:xfrm>
          <a:off x="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574C3BCB-2251-4977-A0AD-2D8A9A982CAB}"/>
            </a:ext>
          </a:extLst>
        </xdr:cNvPr>
        <xdr:cNvSpPr txBox="1"/>
      </xdr:nvSpPr>
      <xdr:spPr>
        <a:xfrm>
          <a:off x="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14FD39F3-D387-4A79-AFC4-C11063C44EC8}"/>
            </a:ext>
          </a:extLst>
        </xdr:cNvPr>
        <xdr:cNvSpPr txBox="1"/>
      </xdr:nvSpPr>
      <xdr:spPr>
        <a:xfrm>
          <a:off x="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42DA1F4A-9ADF-44EA-9750-61E0B5B9DE8F}"/>
            </a:ext>
          </a:extLst>
        </xdr:cNvPr>
        <xdr:cNvSpPr txBox="1"/>
      </xdr:nvSpPr>
      <xdr:spPr>
        <a:xfrm>
          <a:off x="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70FDC047-C451-4AD9-89CB-D0A48A018497}"/>
            </a:ext>
          </a:extLst>
        </xdr:cNvPr>
        <xdr:cNvSpPr txBox="1"/>
      </xdr:nvSpPr>
      <xdr:spPr>
        <a:xfrm>
          <a:off x="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65" cy="172227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CC2F11E6-37D9-4F43-B2A0-75A6C9FA31F4}"/>
            </a:ext>
          </a:extLst>
        </xdr:cNvPr>
        <xdr:cNvSpPr txBox="1"/>
      </xdr:nvSpPr>
      <xdr:spPr>
        <a:xfrm>
          <a:off x="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555EACD5-7E63-4C1F-968B-5A4A2D82F1DC}"/>
            </a:ext>
          </a:extLst>
        </xdr:cNvPr>
        <xdr:cNvSpPr txBox="1"/>
      </xdr:nvSpPr>
      <xdr:spPr>
        <a:xfrm>
          <a:off x="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9B5E0B5F-60D1-4836-B772-07BFEEAFCA55}"/>
            </a:ext>
          </a:extLst>
        </xdr:cNvPr>
        <xdr:cNvSpPr txBox="1"/>
      </xdr:nvSpPr>
      <xdr:spPr>
        <a:xfrm>
          <a:off x="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7C84CD7B-4175-4841-A888-1DC06799FDF2}"/>
            </a:ext>
          </a:extLst>
        </xdr:cNvPr>
        <xdr:cNvSpPr txBox="1"/>
      </xdr:nvSpPr>
      <xdr:spPr>
        <a:xfrm>
          <a:off x="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65" cy="172227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69E16ECC-4B8B-4732-9DA6-07300E394EE1}"/>
            </a:ext>
          </a:extLst>
        </xdr:cNvPr>
        <xdr:cNvSpPr txBox="1"/>
      </xdr:nvSpPr>
      <xdr:spPr>
        <a:xfrm>
          <a:off x="0" y="51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65" cy="172227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270FCB63-4C05-4424-BB8B-3A09BFC94A55}"/>
            </a:ext>
          </a:extLst>
        </xdr:cNvPr>
        <xdr:cNvSpPr txBox="1"/>
      </xdr:nvSpPr>
      <xdr:spPr>
        <a:xfrm>
          <a:off x="0" y="51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65" cy="172227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59950174-FE04-4160-9E77-EE82650B3527}"/>
            </a:ext>
          </a:extLst>
        </xdr:cNvPr>
        <xdr:cNvSpPr txBox="1"/>
      </xdr:nvSpPr>
      <xdr:spPr>
        <a:xfrm>
          <a:off x="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4195B756-E637-45A7-AF5D-AB87F88FB553}"/>
            </a:ext>
          </a:extLst>
        </xdr:cNvPr>
        <xdr:cNvSpPr txBox="1"/>
      </xdr:nvSpPr>
      <xdr:spPr>
        <a:xfrm>
          <a:off x="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C3792A27-5C58-4127-81B9-055DFC88C0FE}"/>
            </a:ext>
          </a:extLst>
        </xdr:cNvPr>
        <xdr:cNvSpPr txBox="1"/>
      </xdr:nvSpPr>
      <xdr:spPr>
        <a:xfrm>
          <a:off x="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3E54F5F5-38A5-4728-9E76-44BABBC0A8FF}"/>
            </a:ext>
          </a:extLst>
        </xdr:cNvPr>
        <xdr:cNvSpPr txBox="1"/>
      </xdr:nvSpPr>
      <xdr:spPr>
        <a:xfrm>
          <a:off x="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65" cy="172227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4911CC85-8ABD-4D02-9237-B485CE5C0313}"/>
            </a:ext>
          </a:extLst>
        </xdr:cNvPr>
        <xdr:cNvSpPr txBox="1"/>
      </xdr:nvSpPr>
      <xdr:spPr>
        <a:xfrm>
          <a:off x="0" y="51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65" cy="172227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B41B9B01-225C-4861-8956-A13B77C93494}"/>
            </a:ext>
          </a:extLst>
        </xdr:cNvPr>
        <xdr:cNvSpPr txBox="1"/>
      </xdr:nvSpPr>
      <xdr:spPr>
        <a:xfrm>
          <a:off x="0" y="514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63B45BAF-F68F-487B-92E6-B0CD472E84E3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65" cy="172227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E1A14EE1-F7B0-435E-8E7A-B024BC7206E2}"/>
            </a:ext>
          </a:extLst>
        </xdr:cNvPr>
        <xdr:cNvSpPr txBox="1"/>
      </xdr:nvSpPr>
      <xdr:spPr>
        <a:xfrm>
          <a:off x="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65" cy="172227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16D82942-4CFF-4C50-9C27-D1E95B4E20FC}"/>
            </a:ext>
          </a:extLst>
        </xdr:cNvPr>
        <xdr:cNvSpPr txBox="1"/>
      </xdr:nvSpPr>
      <xdr:spPr>
        <a:xfrm>
          <a:off x="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65" cy="172227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F2C4D9A2-0809-41AD-94DF-E8D0E1CA7531}"/>
            </a:ext>
          </a:extLst>
        </xdr:cNvPr>
        <xdr:cNvSpPr txBox="1"/>
      </xdr:nvSpPr>
      <xdr:spPr>
        <a:xfrm>
          <a:off x="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65" cy="172227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26F9307F-29E9-4F98-96A1-33D8B71C3C25}"/>
            </a:ext>
          </a:extLst>
        </xdr:cNvPr>
        <xdr:cNvSpPr txBox="1"/>
      </xdr:nvSpPr>
      <xdr:spPr>
        <a:xfrm>
          <a:off x="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DF1AAE4D-1AE3-45F0-A2EC-6A2D654965E0}"/>
            </a:ext>
          </a:extLst>
        </xdr:cNvPr>
        <xdr:cNvSpPr txBox="1"/>
      </xdr:nvSpPr>
      <xdr:spPr>
        <a:xfrm>
          <a:off x="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1F47E10D-255C-4CFA-BC17-6C6A67D82678}"/>
            </a:ext>
          </a:extLst>
        </xdr:cNvPr>
        <xdr:cNvSpPr txBox="1"/>
      </xdr:nvSpPr>
      <xdr:spPr>
        <a:xfrm>
          <a:off x="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5B0F7CD6-3F8B-41F4-947A-01402E30AB6B}"/>
            </a:ext>
          </a:extLst>
        </xdr:cNvPr>
        <xdr:cNvSpPr txBox="1"/>
      </xdr:nvSpPr>
      <xdr:spPr>
        <a:xfrm>
          <a:off x="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CFE65718-2D44-44B1-87CA-11D5CE98A9EA}"/>
            </a:ext>
          </a:extLst>
        </xdr:cNvPr>
        <xdr:cNvSpPr txBox="1"/>
      </xdr:nvSpPr>
      <xdr:spPr>
        <a:xfrm>
          <a:off x="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89BD6AE8-9DC6-40A4-A1A7-6E0503632842}"/>
            </a:ext>
          </a:extLst>
        </xdr:cNvPr>
        <xdr:cNvSpPr txBox="1"/>
      </xdr:nvSpPr>
      <xdr:spPr>
        <a:xfrm>
          <a:off x="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BA9CCCCF-3429-4D2A-B337-AB5B350E3050}"/>
            </a:ext>
          </a:extLst>
        </xdr:cNvPr>
        <xdr:cNvSpPr txBox="1"/>
      </xdr:nvSpPr>
      <xdr:spPr>
        <a:xfrm>
          <a:off x="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4936D46A-E6ED-4C9C-AAE8-CF763DF5F2AB}"/>
            </a:ext>
          </a:extLst>
        </xdr:cNvPr>
        <xdr:cNvSpPr txBox="1"/>
      </xdr:nvSpPr>
      <xdr:spPr>
        <a:xfrm>
          <a:off x="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1585967A-2676-4D37-AF66-9124CA2C26C7}"/>
            </a:ext>
          </a:extLst>
        </xdr:cNvPr>
        <xdr:cNvSpPr txBox="1"/>
      </xdr:nvSpPr>
      <xdr:spPr>
        <a:xfrm>
          <a:off x="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4CD3C985-9A28-4E7C-9726-612B6AC3A494}"/>
            </a:ext>
          </a:extLst>
        </xdr:cNvPr>
        <xdr:cNvSpPr txBox="1"/>
      </xdr:nvSpPr>
      <xdr:spPr>
        <a:xfrm>
          <a:off x="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6374EFEF-4BDC-49C0-A0E6-7C8C9A61F549}"/>
            </a:ext>
          </a:extLst>
        </xdr:cNvPr>
        <xdr:cNvSpPr txBox="1"/>
      </xdr:nvSpPr>
      <xdr:spPr>
        <a:xfrm>
          <a:off x="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7BB40820-D07E-436B-A741-C32AD6F83F86}"/>
            </a:ext>
          </a:extLst>
        </xdr:cNvPr>
        <xdr:cNvSpPr txBox="1"/>
      </xdr:nvSpPr>
      <xdr:spPr>
        <a:xfrm>
          <a:off x="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E4942867-DEA6-49A0-81E8-B81F5227FEBC}"/>
            </a:ext>
          </a:extLst>
        </xdr:cNvPr>
        <xdr:cNvSpPr txBox="1"/>
      </xdr:nvSpPr>
      <xdr:spPr>
        <a:xfrm>
          <a:off x="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170D7471-AE91-4B50-8E9C-FC70AC350C9B}"/>
            </a:ext>
          </a:extLst>
        </xdr:cNvPr>
        <xdr:cNvSpPr txBox="1"/>
      </xdr:nvSpPr>
      <xdr:spPr>
        <a:xfrm>
          <a:off x="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DC688147-A35F-4742-97B1-A78DD37AD768}"/>
            </a:ext>
          </a:extLst>
        </xdr:cNvPr>
        <xdr:cNvSpPr txBox="1"/>
      </xdr:nvSpPr>
      <xdr:spPr>
        <a:xfrm>
          <a:off x="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EB3EAE62-E317-4C98-9CE8-B800D1CB24F7}"/>
            </a:ext>
          </a:extLst>
        </xdr:cNvPr>
        <xdr:cNvSpPr txBox="1"/>
      </xdr:nvSpPr>
      <xdr:spPr>
        <a:xfrm>
          <a:off x="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E9D22C0B-E19D-4D97-8353-E099A2FE5E36}"/>
            </a:ext>
          </a:extLst>
        </xdr:cNvPr>
        <xdr:cNvSpPr txBox="1"/>
      </xdr:nvSpPr>
      <xdr:spPr>
        <a:xfrm>
          <a:off x="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72227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EA2771BA-A486-4CE6-BB7B-E78C63E7AEE4}"/>
            </a:ext>
          </a:extLst>
        </xdr:cNvPr>
        <xdr:cNvSpPr txBox="1"/>
      </xdr:nvSpPr>
      <xdr:spPr>
        <a:xfrm>
          <a:off x="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72227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100EB4AF-3ECD-495B-B812-3838E8E2EB01}"/>
            </a:ext>
          </a:extLst>
        </xdr:cNvPr>
        <xdr:cNvSpPr txBox="1"/>
      </xdr:nvSpPr>
      <xdr:spPr>
        <a:xfrm>
          <a:off x="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72227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ECF4A04E-66F6-4E05-8ABD-517B16488DA0}"/>
            </a:ext>
          </a:extLst>
        </xdr:cNvPr>
        <xdr:cNvSpPr txBox="1"/>
      </xdr:nvSpPr>
      <xdr:spPr>
        <a:xfrm>
          <a:off x="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72227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7EE899DE-52F4-43CA-AD69-F9F26F80D25B}"/>
            </a:ext>
          </a:extLst>
        </xdr:cNvPr>
        <xdr:cNvSpPr txBox="1"/>
      </xdr:nvSpPr>
      <xdr:spPr>
        <a:xfrm>
          <a:off x="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E6E6271F-4A9E-485B-A940-752813DC4A90}"/>
            </a:ext>
          </a:extLst>
        </xdr:cNvPr>
        <xdr:cNvSpPr txBox="1"/>
      </xdr:nvSpPr>
      <xdr:spPr>
        <a:xfrm>
          <a:off x="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6853120E-B60B-441E-82CE-1C5834645A1F}"/>
            </a:ext>
          </a:extLst>
        </xdr:cNvPr>
        <xdr:cNvSpPr txBox="1"/>
      </xdr:nvSpPr>
      <xdr:spPr>
        <a:xfrm>
          <a:off x="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7E914AB9-4851-42E7-8A93-96F8D0345B83}"/>
            </a:ext>
          </a:extLst>
        </xdr:cNvPr>
        <xdr:cNvSpPr txBox="1"/>
      </xdr:nvSpPr>
      <xdr:spPr>
        <a:xfrm>
          <a:off x="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DDF3F060-3905-4CB2-ADFD-C99959686C54}"/>
            </a:ext>
          </a:extLst>
        </xdr:cNvPr>
        <xdr:cNvSpPr txBox="1"/>
      </xdr:nvSpPr>
      <xdr:spPr>
        <a:xfrm>
          <a:off x="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E379238C-619B-4511-999E-6B5864C0A4B1}"/>
            </a:ext>
          </a:extLst>
        </xdr:cNvPr>
        <xdr:cNvSpPr txBox="1"/>
      </xdr:nvSpPr>
      <xdr:spPr>
        <a:xfrm>
          <a:off x="0" y="198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855FC6A7-1794-4D64-90BC-76CD0DFC37B6}"/>
            </a:ext>
          </a:extLst>
        </xdr:cNvPr>
        <xdr:cNvSpPr txBox="1"/>
      </xdr:nvSpPr>
      <xdr:spPr>
        <a:xfrm>
          <a:off x="0" y="198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3A64ED51-F1DE-49A0-A195-62D133488C40}"/>
            </a:ext>
          </a:extLst>
        </xdr:cNvPr>
        <xdr:cNvSpPr txBox="1"/>
      </xdr:nvSpPr>
      <xdr:spPr>
        <a:xfrm>
          <a:off x="0" y="198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56329B2E-77CA-433F-8178-EC74DC82296E}"/>
            </a:ext>
          </a:extLst>
        </xdr:cNvPr>
        <xdr:cNvSpPr txBox="1"/>
      </xdr:nvSpPr>
      <xdr:spPr>
        <a:xfrm>
          <a:off x="0" y="198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1B1053A-5403-4113-8D65-5730A6473ECA}"/>
            </a:ext>
          </a:extLst>
        </xdr:cNvPr>
        <xdr:cNvSpPr txBox="1"/>
      </xdr:nvSpPr>
      <xdr:spPr>
        <a:xfrm>
          <a:off x="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B2764954-F447-4287-A2D6-BF72C3375164}"/>
            </a:ext>
          </a:extLst>
        </xdr:cNvPr>
        <xdr:cNvSpPr txBox="1"/>
      </xdr:nvSpPr>
      <xdr:spPr>
        <a:xfrm>
          <a:off x="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9AAA6921-6C13-4FAD-8EC3-3E7A4F7B5828}"/>
            </a:ext>
          </a:extLst>
        </xdr:cNvPr>
        <xdr:cNvSpPr txBox="1"/>
      </xdr:nvSpPr>
      <xdr:spPr>
        <a:xfrm>
          <a:off x="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E991EAAD-2159-44E4-B91D-FE274DB216D9}"/>
            </a:ext>
          </a:extLst>
        </xdr:cNvPr>
        <xdr:cNvSpPr txBox="1"/>
      </xdr:nvSpPr>
      <xdr:spPr>
        <a:xfrm>
          <a:off x="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6445CACA-DAB7-469C-ADEF-C18940DA72E8}"/>
            </a:ext>
          </a:extLst>
        </xdr:cNvPr>
        <xdr:cNvSpPr txBox="1"/>
      </xdr:nvSpPr>
      <xdr:spPr>
        <a:xfrm>
          <a:off x="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A107C5FB-8402-4FC9-8678-A5159867A2DE}"/>
            </a:ext>
          </a:extLst>
        </xdr:cNvPr>
        <xdr:cNvSpPr txBox="1"/>
      </xdr:nvSpPr>
      <xdr:spPr>
        <a:xfrm>
          <a:off x="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287838B5-A0DB-405A-907B-F2AAFC7B887C}"/>
            </a:ext>
          </a:extLst>
        </xdr:cNvPr>
        <xdr:cNvSpPr txBox="1"/>
      </xdr:nvSpPr>
      <xdr:spPr>
        <a:xfrm>
          <a:off x="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4CFBEF80-D7BA-46B4-A5E2-C69605F43E13}"/>
            </a:ext>
          </a:extLst>
        </xdr:cNvPr>
        <xdr:cNvSpPr txBox="1"/>
      </xdr:nvSpPr>
      <xdr:spPr>
        <a:xfrm>
          <a:off x="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E7BE183A-46FE-4426-858B-2825DECA1E34}"/>
            </a:ext>
          </a:extLst>
        </xdr:cNvPr>
        <xdr:cNvSpPr txBox="1"/>
      </xdr:nvSpPr>
      <xdr:spPr>
        <a:xfrm>
          <a:off x="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6A6574AB-B00D-473E-8EF0-A68DEBA6676B}"/>
            </a:ext>
          </a:extLst>
        </xdr:cNvPr>
        <xdr:cNvSpPr txBox="1"/>
      </xdr:nvSpPr>
      <xdr:spPr>
        <a:xfrm>
          <a:off x="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7CBBEDEA-49BA-47B5-9211-A8BF32B3C000}"/>
            </a:ext>
          </a:extLst>
        </xdr:cNvPr>
        <xdr:cNvSpPr txBox="1"/>
      </xdr:nvSpPr>
      <xdr:spPr>
        <a:xfrm>
          <a:off x="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D7100C75-EA15-4DE2-81CA-54E6F709B7A1}"/>
            </a:ext>
          </a:extLst>
        </xdr:cNvPr>
        <xdr:cNvSpPr txBox="1"/>
      </xdr:nvSpPr>
      <xdr:spPr>
        <a:xfrm>
          <a:off x="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65" cy="172227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7354A928-ABA6-41D3-9118-1272E879236F}"/>
            </a:ext>
          </a:extLst>
        </xdr:cNvPr>
        <xdr:cNvSpPr txBox="1"/>
      </xdr:nvSpPr>
      <xdr:spPr>
        <a:xfrm>
          <a:off x="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65" cy="172227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E8C09F6-8C6F-420F-B3E0-6941A8A75C72}"/>
            </a:ext>
          </a:extLst>
        </xdr:cNvPr>
        <xdr:cNvSpPr txBox="1"/>
      </xdr:nvSpPr>
      <xdr:spPr>
        <a:xfrm>
          <a:off x="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65" cy="172227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AB2C1EC2-5AE3-45D3-BE38-938011A3A4BD}"/>
            </a:ext>
          </a:extLst>
        </xdr:cNvPr>
        <xdr:cNvSpPr txBox="1"/>
      </xdr:nvSpPr>
      <xdr:spPr>
        <a:xfrm>
          <a:off x="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65" cy="172227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AD8CB6B2-1F32-4652-A3A4-46C082D304CB}"/>
            </a:ext>
          </a:extLst>
        </xdr:cNvPr>
        <xdr:cNvSpPr txBox="1"/>
      </xdr:nvSpPr>
      <xdr:spPr>
        <a:xfrm>
          <a:off x="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5FE4ACB2-7F90-4E81-A8E3-06AB5AAB7D9F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208C5BD-9D02-4AC5-BB05-52A51F1EBB91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F097BA79-8773-46CF-8AB0-96677EEA126C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6C9880B6-4F28-4D4C-B392-5C5AD85E2824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BF1E91F5-2ADB-4187-9CCC-166EAAE817B0}"/>
            </a:ext>
          </a:extLst>
        </xdr:cNvPr>
        <xdr:cNvSpPr txBox="1"/>
      </xdr:nvSpPr>
      <xdr:spPr>
        <a:xfrm>
          <a:off x="0" y="309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C946CB71-DF35-41C2-8B35-19763F970FA1}"/>
            </a:ext>
          </a:extLst>
        </xdr:cNvPr>
        <xdr:cNvSpPr txBox="1"/>
      </xdr:nvSpPr>
      <xdr:spPr>
        <a:xfrm>
          <a:off x="0" y="309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7061BA05-F77E-4A30-AFB4-224D07270147}"/>
            </a:ext>
          </a:extLst>
        </xdr:cNvPr>
        <xdr:cNvSpPr txBox="1"/>
      </xdr:nvSpPr>
      <xdr:spPr>
        <a:xfrm>
          <a:off x="0" y="309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BF226716-DDA1-4F0E-B8E3-001CF1CFF354}"/>
            </a:ext>
          </a:extLst>
        </xdr:cNvPr>
        <xdr:cNvSpPr txBox="1"/>
      </xdr:nvSpPr>
      <xdr:spPr>
        <a:xfrm>
          <a:off x="0" y="309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65" cy="172227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ED6842EF-95AB-474F-BE4C-D98800A83834}"/>
            </a:ext>
          </a:extLst>
        </xdr:cNvPr>
        <xdr:cNvSpPr txBox="1"/>
      </xdr:nvSpPr>
      <xdr:spPr>
        <a:xfrm>
          <a:off x="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65" cy="172227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2ECCCE89-596B-441E-8C29-4189B61C826B}"/>
            </a:ext>
          </a:extLst>
        </xdr:cNvPr>
        <xdr:cNvSpPr txBox="1"/>
      </xdr:nvSpPr>
      <xdr:spPr>
        <a:xfrm>
          <a:off x="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65" cy="172227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1AAFEDE2-40D4-4A43-8873-F3BE537FDEA9}"/>
            </a:ext>
          </a:extLst>
        </xdr:cNvPr>
        <xdr:cNvSpPr txBox="1"/>
      </xdr:nvSpPr>
      <xdr:spPr>
        <a:xfrm>
          <a:off x="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65" cy="172227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B414D75A-7C96-46B6-9D8A-164D5C03A9E5}"/>
            </a:ext>
          </a:extLst>
        </xdr:cNvPr>
        <xdr:cNvSpPr txBox="1"/>
      </xdr:nvSpPr>
      <xdr:spPr>
        <a:xfrm>
          <a:off x="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F83C3E97-3C16-4A8B-8186-69636171EBF1}"/>
            </a:ext>
          </a:extLst>
        </xdr:cNvPr>
        <xdr:cNvSpPr txBox="1"/>
      </xdr:nvSpPr>
      <xdr:spPr>
        <a:xfrm>
          <a:off x="0" y="346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DB1EB1CB-F7D0-4B40-AE1E-6CF233ED736D}"/>
            </a:ext>
          </a:extLst>
        </xdr:cNvPr>
        <xdr:cNvSpPr txBox="1"/>
      </xdr:nvSpPr>
      <xdr:spPr>
        <a:xfrm>
          <a:off x="0" y="346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1D2AC55C-13D2-451B-A87D-4B5A194E20A4}"/>
            </a:ext>
          </a:extLst>
        </xdr:cNvPr>
        <xdr:cNvSpPr txBox="1"/>
      </xdr:nvSpPr>
      <xdr:spPr>
        <a:xfrm>
          <a:off x="0" y="346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3D865795-06B9-4783-A5EE-F6C344B51864}"/>
            </a:ext>
          </a:extLst>
        </xdr:cNvPr>
        <xdr:cNvSpPr txBox="1"/>
      </xdr:nvSpPr>
      <xdr:spPr>
        <a:xfrm>
          <a:off x="0" y="346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D26DB21A-6A38-4743-972E-1DCB7F7AC031}"/>
            </a:ext>
          </a:extLst>
        </xdr:cNvPr>
        <xdr:cNvSpPr txBox="1"/>
      </xdr:nvSpPr>
      <xdr:spPr>
        <a:xfrm>
          <a:off x="0" y="364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8E2D8DC1-EC9E-4129-BAA7-3B26B286A950}"/>
            </a:ext>
          </a:extLst>
        </xdr:cNvPr>
        <xdr:cNvSpPr txBox="1"/>
      </xdr:nvSpPr>
      <xdr:spPr>
        <a:xfrm>
          <a:off x="0" y="364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49369C64-D224-4321-AF41-B9CCCEAE4326}"/>
            </a:ext>
          </a:extLst>
        </xdr:cNvPr>
        <xdr:cNvSpPr txBox="1"/>
      </xdr:nvSpPr>
      <xdr:spPr>
        <a:xfrm>
          <a:off x="0" y="364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415DB9A2-3CF8-4321-BDA8-CDEC5137E2F3}"/>
            </a:ext>
          </a:extLst>
        </xdr:cNvPr>
        <xdr:cNvSpPr txBox="1"/>
      </xdr:nvSpPr>
      <xdr:spPr>
        <a:xfrm>
          <a:off x="0" y="364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ECEBA443-DF52-4B93-AE00-996FC474386F}"/>
            </a:ext>
          </a:extLst>
        </xdr:cNvPr>
        <xdr:cNvSpPr txBox="1"/>
      </xdr:nvSpPr>
      <xdr:spPr>
        <a:xfrm>
          <a:off x="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BB44C72E-16FF-412C-94DB-C8D4CBB78C7D}"/>
            </a:ext>
          </a:extLst>
        </xdr:cNvPr>
        <xdr:cNvSpPr txBox="1"/>
      </xdr:nvSpPr>
      <xdr:spPr>
        <a:xfrm>
          <a:off x="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A909C794-F367-486A-A75D-6DB8B04BFB14}"/>
            </a:ext>
          </a:extLst>
        </xdr:cNvPr>
        <xdr:cNvSpPr txBox="1"/>
      </xdr:nvSpPr>
      <xdr:spPr>
        <a:xfrm>
          <a:off x="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C96EB9CE-F589-4D91-80AF-A282C64AC892}"/>
            </a:ext>
          </a:extLst>
        </xdr:cNvPr>
        <xdr:cNvSpPr txBox="1"/>
      </xdr:nvSpPr>
      <xdr:spPr>
        <a:xfrm>
          <a:off x="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65" cy="172227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32B9C9C-CA64-4964-A050-5E1C905C235A}"/>
            </a:ext>
          </a:extLst>
        </xdr:cNvPr>
        <xdr:cNvSpPr txBox="1"/>
      </xdr:nvSpPr>
      <xdr:spPr>
        <a:xfrm>
          <a:off x="0" y="41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65" cy="172227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B3F79D85-C4F3-49E7-8956-7DD6ECBFCDCD}"/>
            </a:ext>
          </a:extLst>
        </xdr:cNvPr>
        <xdr:cNvSpPr txBox="1"/>
      </xdr:nvSpPr>
      <xdr:spPr>
        <a:xfrm>
          <a:off x="0" y="41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65" cy="172227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E404BC51-01EB-43B7-8F9B-18F22CAC4A47}"/>
            </a:ext>
          </a:extLst>
        </xdr:cNvPr>
        <xdr:cNvSpPr txBox="1"/>
      </xdr:nvSpPr>
      <xdr:spPr>
        <a:xfrm>
          <a:off x="0" y="41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65" cy="172227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E0D4E8D8-A4D6-449D-898F-86D4EF7993B5}"/>
            </a:ext>
          </a:extLst>
        </xdr:cNvPr>
        <xdr:cNvSpPr txBox="1"/>
      </xdr:nvSpPr>
      <xdr:spPr>
        <a:xfrm>
          <a:off x="0" y="41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FC236552-107F-4B78-B089-DA061D7DD695}"/>
            </a:ext>
          </a:extLst>
        </xdr:cNvPr>
        <xdr:cNvSpPr txBox="1"/>
      </xdr:nvSpPr>
      <xdr:spPr>
        <a:xfrm>
          <a:off x="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3B6DCB1F-9239-4A1D-8BFD-901796F17562}"/>
            </a:ext>
          </a:extLst>
        </xdr:cNvPr>
        <xdr:cNvSpPr txBox="1"/>
      </xdr:nvSpPr>
      <xdr:spPr>
        <a:xfrm>
          <a:off x="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B9A9A1E3-4ABE-41F5-869E-5630B5CCD60B}"/>
            </a:ext>
          </a:extLst>
        </xdr:cNvPr>
        <xdr:cNvSpPr txBox="1"/>
      </xdr:nvSpPr>
      <xdr:spPr>
        <a:xfrm>
          <a:off x="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A4FF9B24-A607-4F9E-8670-5C2B2435F39A}"/>
            </a:ext>
          </a:extLst>
        </xdr:cNvPr>
        <xdr:cNvSpPr txBox="1"/>
      </xdr:nvSpPr>
      <xdr:spPr>
        <a:xfrm>
          <a:off x="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E2432206-11D3-4C6C-BC9F-A80ACC0FFB92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1C0A80FE-3AF8-4101-8F4F-2AE46CE3C77F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3F5B3CA6-3373-4E6D-BB06-35B56B12112D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643BB267-6387-4517-9F11-A50A1DDF5A50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4D8FA01F-A203-48EC-BB42-E7BC5512DC60}"/>
            </a:ext>
          </a:extLst>
        </xdr:cNvPr>
        <xdr:cNvSpPr txBox="1"/>
      </xdr:nvSpPr>
      <xdr:spPr>
        <a:xfrm>
          <a:off x="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DD92333C-640B-44FB-872F-396B27E6E5D5}"/>
            </a:ext>
          </a:extLst>
        </xdr:cNvPr>
        <xdr:cNvSpPr txBox="1"/>
      </xdr:nvSpPr>
      <xdr:spPr>
        <a:xfrm>
          <a:off x="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ABA7B423-0CC3-41B4-80D9-AFE31F34E958}"/>
            </a:ext>
          </a:extLst>
        </xdr:cNvPr>
        <xdr:cNvSpPr txBox="1"/>
      </xdr:nvSpPr>
      <xdr:spPr>
        <a:xfrm>
          <a:off x="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3528089A-CD0A-4A8A-BD54-BFCC117C4410}"/>
            </a:ext>
          </a:extLst>
        </xdr:cNvPr>
        <xdr:cNvSpPr txBox="1"/>
      </xdr:nvSpPr>
      <xdr:spPr>
        <a:xfrm>
          <a:off x="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65" cy="172227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1B4FAAFC-5361-4E0C-93A4-0F0D8CF38F05}"/>
            </a:ext>
          </a:extLst>
        </xdr:cNvPr>
        <xdr:cNvSpPr txBox="1"/>
      </xdr:nvSpPr>
      <xdr:spPr>
        <a:xfrm>
          <a:off x="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65" cy="172227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14DF2381-0791-4C7B-97ED-04603D0AFE27}"/>
            </a:ext>
          </a:extLst>
        </xdr:cNvPr>
        <xdr:cNvSpPr txBox="1"/>
      </xdr:nvSpPr>
      <xdr:spPr>
        <a:xfrm>
          <a:off x="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65" cy="172227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75CCC6D5-9F9A-4B00-AF44-1EED9F2EA709}"/>
            </a:ext>
          </a:extLst>
        </xdr:cNvPr>
        <xdr:cNvSpPr txBox="1"/>
      </xdr:nvSpPr>
      <xdr:spPr>
        <a:xfrm>
          <a:off x="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65" cy="172227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A97ECCCF-25C4-4E81-BAD6-73308EDE5457}"/>
            </a:ext>
          </a:extLst>
        </xdr:cNvPr>
        <xdr:cNvSpPr txBox="1"/>
      </xdr:nvSpPr>
      <xdr:spPr>
        <a:xfrm>
          <a:off x="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2227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21D1E86E-85EB-4C01-9DF1-91F70531A4BA}"/>
            </a:ext>
          </a:extLst>
        </xdr:cNvPr>
        <xdr:cNvSpPr txBox="1"/>
      </xdr:nvSpPr>
      <xdr:spPr>
        <a:xfrm>
          <a:off x="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2227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9E3C89D6-9543-4581-AF33-AC72476C8541}"/>
            </a:ext>
          </a:extLst>
        </xdr:cNvPr>
        <xdr:cNvSpPr txBox="1"/>
      </xdr:nvSpPr>
      <xdr:spPr>
        <a:xfrm>
          <a:off x="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2227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CD2F355E-F7B8-4D8D-B7BD-D0B5AB29CAE7}"/>
            </a:ext>
          </a:extLst>
        </xdr:cNvPr>
        <xdr:cNvSpPr txBox="1"/>
      </xdr:nvSpPr>
      <xdr:spPr>
        <a:xfrm>
          <a:off x="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2227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CCDF7ACA-7208-43DB-9F28-58EF84CF6C20}"/>
            </a:ext>
          </a:extLst>
        </xdr:cNvPr>
        <xdr:cNvSpPr txBox="1"/>
      </xdr:nvSpPr>
      <xdr:spPr>
        <a:xfrm>
          <a:off x="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2227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4D5A6D3F-4E93-4588-8F4E-002ED0F94A76}"/>
            </a:ext>
          </a:extLst>
        </xdr:cNvPr>
        <xdr:cNvSpPr txBox="1"/>
      </xdr:nvSpPr>
      <xdr:spPr>
        <a:xfrm>
          <a:off x="0" y="511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2227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840D2EAC-2D3F-41D4-AF43-6B0730655753}"/>
            </a:ext>
          </a:extLst>
        </xdr:cNvPr>
        <xdr:cNvSpPr txBox="1"/>
      </xdr:nvSpPr>
      <xdr:spPr>
        <a:xfrm>
          <a:off x="0" y="511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2227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DFEB3AD1-B450-45FD-8509-9ADCDC1D015F}"/>
            </a:ext>
          </a:extLst>
        </xdr:cNvPr>
        <xdr:cNvSpPr txBox="1"/>
      </xdr:nvSpPr>
      <xdr:spPr>
        <a:xfrm>
          <a:off x="0" y="511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2227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D61D42BC-A43E-41C7-90A5-C414DD397945}"/>
            </a:ext>
          </a:extLst>
        </xdr:cNvPr>
        <xdr:cNvSpPr txBox="1"/>
      </xdr:nvSpPr>
      <xdr:spPr>
        <a:xfrm>
          <a:off x="0" y="511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65" cy="172227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57E2DC19-A2B5-4245-9541-D607A450EF8C}"/>
            </a:ext>
          </a:extLst>
        </xdr:cNvPr>
        <xdr:cNvSpPr txBox="1"/>
      </xdr:nvSpPr>
      <xdr:spPr>
        <a:xfrm>
          <a:off x="0" y="530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65" cy="172227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41330015-A16B-48DC-BD5F-17512FEABDEB}"/>
            </a:ext>
          </a:extLst>
        </xdr:cNvPr>
        <xdr:cNvSpPr txBox="1"/>
      </xdr:nvSpPr>
      <xdr:spPr>
        <a:xfrm>
          <a:off x="0" y="530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65" cy="172227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9D453BA2-134D-4EDF-9030-EC6C2FDEA14D}"/>
            </a:ext>
          </a:extLst>
        </xdr:cNvPr>
        <xdr:cNvSpPr txBox="1"/>
      </xdr:nvSpPr>
      <xdr:spPr>
        <a:xfrm>
          <a:off x="0" y="530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65" cy="172227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87363511-A49C-4275-ABD2-791269EF93D7}"/>
            </a:ext>
          </a:extLst>
        </xdr:cNvPr>
        <xdr:cNvSpPr txBox="1"/>
      </xdr:nvSpPr>
      <xdr:spPr>
        <a:xfrm>
          <a:off x="0" y="530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7E21E117-C246-4CC3-A6DA-2B1D28616AEE}"/>
            </a:ext>
          </a:extLst>
        </xdr:cNvPr>
        <xdr:cNvSpPr txBox="1"/>
      </xdr:nvSpPr>
      <xdr:spPr>
        <a:xfrm>
          <a:off x="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C2C4555D-A840-40BD-8CB9-9598ABF081DD}"/>
            </a:ext>
          </a:extLst>
        </xdr:cNvPr>
        <xdr:cNvSpPr txBox="1"/>
      </xdr:nvSpPr>
      <xdr:spPr>
        <a:xfrm>
          <a:off x="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29B429C6-07F5-4715-90F1-C4152916E458}"/>
            </a:ext>
          </a:extLst>
        </xdr:cNvPr>
        <xdr:cNvSpPr txBox="1"/>
      </xdr:nvSpPr>
      <xdr:spPr>
        <a:xfrm>
          <a:off x="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E3F022F-A201-4FB2-BC47-E26BD68FDE7E}"/>
            </a:ext>
          </a:extLst>
        </xdr:cNvPr>
        <xdr:cNvSpPr txBox="1"/>
      </xdr:nvSpPr>
      <xdr:spPr>
        <a:xfrm>
          <a:off x="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2227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232B8473-CDC1-44A4-B11A-65F879D07E79}"/>
            </a:ext>
          </a:extLst>
        </xdr:cNvPr>
        <xdr:cNvSpPr txBox="1"/>
      </xdr:nvSpPr>
      <xdr:spPr>
        <a:xfrm>
          <a:off x="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2227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823EB193-AF6F-41C2-BF40-A3941331C97B}"/>
            </a:ext>
          </a:extLst>
        </xdr:cNvPr>
        <xdr:cNvSpPr txBox="1"/>
      </xdr:nvSpPr>
      <xdr:spPr>
        <a:xfrm>
          <a:off x="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2227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6A60A8BF-DA91-4AF9-90C7-967CC8B28433}"/>
            </a:ext>
          </a:extLst>
        </xdr:cNvPr>
        <xdr:cNvSpPr txBox="1"/>
      </xdr:nvSpPr>
      <xdr:spPr>
        <a:xfrm>
          <a:off x="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2227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D789DD94-8FB0-41F6-AC9C-A50CAA6D5697}"/>
            </a:ext>
          </a:extLst>
        </xdr:cNvPr>
        <xdr:cNvSpPr txBox="1"/>
      </xdr:nvSpPr>
      <xdr:spPr>
        <a:xfrm>
          <a:off x="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F06B902B-993C-472E-871A-B64501CCDFAD}"/>
            </a:ext>
          </a:extLst>
        </xdr:cNvPr>
        <xdr:cNvSpPr txBox="1"/>
      </xdr:nvSpPr>
      <xdr:spPr>
        <a:xfrm>
          <a:off x="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4EFDE9AC-CE8C-4F43-AECD-65963875A62D}"/>
            </a:ext>
          </a:extLst>
        </xdr:cNvPr>
        <xdr:cNvSpPr txBox="1"/>
      </xdr:nvSpPr>
      <xdr:spPr>
        <a:xfrm>
          <a:off x="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8655E08B-13B7-4101-BF2C-F1F31EBC35D4}"/>
            </a:ext>
          </a:extLst>
        </xdr:cNvPr>
        <xdr:cNvSpPr txBox="1"/>
      </xdr:nvSpPr>
      <xdr:spPr>
        <a:xfrm>
          <a:off x="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F9E61E1C-F124-4BBA-B9D0-6AC750F7ED67}"/>
            </a:ext>
          </a:extLst>
        </xdr:cNvPr>
        <xdr:cNvSpPr txBox="1"/>
      </xdr:nvSpPr>
      <xdr:spPr>
        <a:xfrm>
          <a:off x="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2227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80E7CEB1-A25E-4D04-8D32-07FD06C4EEFF}"/>
            </a:ext>
          </a:extLst>
        </xdr:cNvPr>
        <xdr:cNvSpPr txBox="1"/>
      </xdr:nvSpPr>
      <xdr:spPr>
        <a:xfrm>
          <a:off x="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2227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E9081BA8-093F-4992-9F77-EA8CB6FC3C42}"/>
            </a:ext>
          </a:extLst>
        </xdr:cNvPr>
        <xdr:cNvSpPr txBox="1"/>
      </xdr:nvSpPr>
      <xdr:spPr>
        <a:xfrm>
          <a:off x="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2227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A7B8351-D3F6-4054-95D5-33A068E337A5}"/>
            </a:ext>
          </a:extLst>
        </xdr:cNvPr>
        <xdr:cNvSpPr txBox="1"/>
      </xdr:nvSpPr>
      <xdr:spPr>
        <a:xfrm>
          <a:off x="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2227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18AE7736-21F1-4E33-8D5E-52B3AAE36654}"/>
            </a:ext>
          </a:extLst>
        </xdr:cNvPr>
        <xdr:cNvSpPr txBox="1"/>
      </xdr:nvSpPr>
      <xdr:spPr>
        <a:xfrm>
          <a:off x="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2227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5A424C71-599C-40B9-96B3-B84074C8D6B4}"/>
            </a:ext>
          </a:extLst>
        </xdr:cNvPr>
        <xdr:cNvSpPr txBox="1"/>
      </xdr:nvSpPr>
      <xdr:spPr>
        <a:xfrm>
          <a:off x="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2227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283B8FCF-5B3E-44EA-9D2F-307B3EA149AC}"/>
            </a:ext>
          </a:extLst>
        </xdr:cNvPr>
        <xdr:cNvSpPr txBox="1"/>
      </xdr:nvSpPr>
      <xdr:spPr>
        <a:xfrm>
          <a:off x="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2227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DAC1C076-DABC-4EDF-AA97-26FD3E3139EF}"/>
            </a:ext>
          </a:extLst>
        </xdr:cNvPr>
        <xdr:cNvSpPr txBox="1"/>
      </xdr:nvSpPr>
      <xdr:spPr>
        <a:xfrm>
          <a:off x="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2227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5A161FBB-7990-4B6A-95A1-ADE530246D38}"/>
            </a:ext>
          </a:extLst>
        </xdr:cNvPr>
        <xdr:cNvSpPr txBox="1"/>
      </xdr:nvSpPr>
      <xdr:spPr>
        <a:xfrm>
          <a:off x="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65" cy="172227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6808DDB5-77BC-41F3-AE22-6F05B9D436C8}"/>
            </a:ext>
          </a:extLst>
        </xdr:cNvPr>
        <xdr:cNvSpPr txBox="1"/>
      </xdr:nvSpPr>
      <xdr:spPr>
        <a:xfrm>
          <a:off x="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65" cy="172227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5F1F1DB3-162A-487E-BC8F-8EAA23187A06}"/>
            </a:ext>
          </a:extLst>
        </xdr:cNvPr>
        <xdr:cNvSpPr txBox="1"/>
      </xdr:nvSpPr>
      <xdr:spPr>
        <a:xfrm>
          <a:off x="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65" cy="172227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B317C1C6-8AD7-4EA9-9A3A-3778A7D4484F}"/>
            </a:ext>
          </a:extLst>
        </xdr:cNvPr>
        <xdr:cNvSpPr txBox="1"/>
      </xdr:nvSpPr>
      <xdr:spPr>
        <a:xfrm>
          <a:off x="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65" cy="172227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6D542123-8A49-4A1A-A78D-8A12FA64CD37}"/>
            </a:ext>
          </a:extLst>
        </xdr:cNvPr>
        <xdr:cNvSpPr txBox="1"/>
      </xdr:nvSpPr>
      <xdr:spPr>
        <a:xfrm>
          <a:off x="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2227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81675C63-85E6-48FD-B841-7B49AFF9D670}"/>
            </a:ext>
          </a:extLst>
        </xdr:cNvPr>
        <xdr:cNvSpPr txBox="1"/>
      </xdr:nvSpPr>
      <xdr:spPr>
        <a:xfrm>
          <a:off x="0" y="6591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2227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4A3955AA-1AD3-40DB-9C39-1425266A8639}"/>
            </a:ext>
          </a:extLst>
        </xdr:cNvPr>
        <xdr:cNvSpPr txBox="1"/>
      </xdr:nvSpPr>
      <xdr:spPr>
        <a:xfrm>
          <a:off x="0" y="6591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2227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FFC50ABC-5BA5-451F-A45C-9CDAC8ACB5D7}"/>
            </a:ext>
          </a:extLst>
        </xdr:cNvPr>
        <xdr:cNvSpPr txBox="1"/>
      </xdr:nvSpPr>
      <xdr:spPr>
        <a:xfrm>
          <a:off x="0" y="6591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2227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F2CC61AF-520F-41EF-B23F-976DA3587641}"/>
            </a:ext>
          </a:extLst>
        </xdr:cNvPr>
        <xdr:cNvSpPr txBox="1"/>
      </xdr:nvSpPr>
      <xdr:spPr>
        <a:xfrm>
          <a:off x="0" y="6591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2227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B634B992-BB18-4C7A-9DED-E7BC8A1AFF26}"/>
            </a:ext>
          </a:extLst>
        </xdr:cNvPr>
        <xdr:cNvSpPr txBox="1"/>
      </xdr:nvSpPr>
      <xdr:spPr>
        <a:xfrm>
          <a:off x="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2227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1B558903-D07D-491D-8CC9-ADA063C8AB38}"/>
            </a:ext>
          </a:extLst>
        </xdr:cNvPr>
        <xdr:cNvSpPr txBox="1"/>
      </xdr:nvSpPr>
      <xdr:spPr>
        <a:xfrm>
          <a:off x="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2227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559A7241-2B71-4897-9A28-6D74C519D41F}"/>
            </a:ext>
          </a:extLst>
        </xdr:cNvPr>
        <xdr:cNvSpPr txBox="1"/>
      </xdr:nvSpPr>
      <xdr:spPr>
        <a:xfrm>
          <a:off x="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2227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D5AF53BC-8626-4168-971F-287FC3B3275A}"/>
            </a:ext>
          </a:extLst>
        </xdr:cNvPr>
        <xdr:cNvSpPr txBox="1"/>
      </xdr:nvSpPr>
      <xdr:spPr>
        <a:xfrm>
          <a:off x="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65" cy="172227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D24DF078-80AE-47F6-A6A2-E63BA19D4D1E}"/>
            </a:ext>
          </a:extLst>
        </xdr:cNvPr>
        <xdr:cNvSpPr txBox="1"/>
      </xdr:nvSpPr>
      <xdr:spPr>
        <a:xfrm>
          <a:off x="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65" cy="172227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42D3DC9C-A47E-4292-93CF-557A8D1460D9}"/>
            </a:ext>
          </a:extLst>
        </xdr:cNvPr>
        <xdr:cNvSpPr txBox="1"/>
      </xdr:nvSpPr>
      <xdr:spPr>
        <a:xfrm>
          <a:off x="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65" cy="172227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959902E5-97ED-4B60-A1DF-A1F950B8EBD8}"/>
            </a:ext>
          </a:extLst>
        </xdr:cNvPr>
        <xdr:cNvSpPr txBox="1"/>
      </xdr:nvSpPr>
      <xdr:spPr>
        <a:xfrm>
          <a:off x="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65" cy="172227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9CE7B8BF-C7D2-47A7-9A76-EF92D5AF811B}"/>
            </a:ext>
          </a:extLst>
        </xdr:cNvPr>
        <xdr:cNvSpPr txBox="1"/>
      </xdr:nvSpPr>
      <xdr:spPr>
        <a:xfrm>
          <a:off x="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2227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43F5CF3F-F2CE-4E30-9720-73C685D0CC3A}"/>
            </a:ext>
          </a:extLst>
        </xdr:cNvPr>
        <xdr:cNvSpPr txBox="1"/>
      </xdr:nvSpPr>
      <xdr:spPr>
        <a:xfrm>
          <a:off x="0" y="71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2227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DBDA2EC2-C8C5-4772-BF87-542C747F9A49}"/>
            </a:ext>
          </a:extLst>
        </xdr:cNvPr>
        <xdr:cNvSpPr txBox="1"/>
      </xdr:nvSpPr>
      <xdr:spPr>
        <a:xfrm>
          <a:off x="0" y="71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2227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68D979E6-F153-4B37-9074-932B885BFC1D}"/>
            </a:ext>
          </a:extLst>
        </xdr:cNvPr>
        <xdr:cNvSpPr txBox="1"/>
      </xdr:nvSpPr>
      <xdr:spPr>
        <a:xfrm>
          <a:off x="0" y="71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2227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EC7B0CC1-8443-44E0-BDFE-36BF4E00DB96}"/>
            </a:ext>
          </a:extLst>
        </xdr:cNvPr>
        <xdr:cNvSpPr txBox="1"/>
      </xdr:nvSpPr>
      <xdr:spPr>
        <a:xfrm>
          <a:off x="0" y="71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2227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82C10CD8-D90B-4989-B1DA-34FD6D470F16}"/>
            </a:ext>
          </a:extLst>
        </xdr:cNvPr>
        <xdr:cNvSpPr txBox="1"/>
      </xdr:nvSpPr>
      <xdr:spPr>
        <a:xfrm>
          <a:off x="0" y="732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2227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A3A77534-4D2E-4F05-9750-7BE2FF384A67}"/>
            </a:ext>
          </a:extLst>
        </xdr:cNvPr>
        <xdr:cNvSpPr txBox="1"/>
      </xdr:nvSpPr>
      <xdr:spPr>
        <a:xfrm>
          <a:off x="0" y="732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2227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417E4198-F873-487A-95CB-1AF5E8F3B5CF}"/>
            </a:ext>
          </a:extLst>
        </xdr:cNvPr>
        <xdr:cNvSpPr txBox="1"/>
      </xdr:nvSpPr>
      <xdr:spPr>
        <a:xfrm>
          <a:off x="0" y="732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2227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DD423C09-7903-41E5-B8EE-DE3CB19F18BE}"/>
            </a:ext>
          </a:extLst>
        </xdr:cNvPr>
        <xdr:cNvSpPr txBox="1"/>
      </xdr:nvSpPr>
      <xdr:spPr>
        <a:xfrm>
          <a:off x="0" y="732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65" cy="172227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8FCA9C7F-3223-4C22-B9F7-6D77B4DBC52A}"/>
            </a:ext>
          </a:extLst>
        </xdr:cNvPr>
        <xdr:cNvSpPr txBox="1"/>
      </xdr:nvSpPr>
      <xdr:spPr>
        <a:xfrm>
          <a:off x="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65" cy="172227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83F15360-40FE-4DFB-87F4-ADC37E4FB959}"/>
            </a:ext>
          </a:extLst>
        </xdr:cNvPr>
        <xdr:cNvSpPr txBox="1"/>
      </xdr:nvSpPr>
      <xdr:spPr>
        <a:xfrm>
          <a:off x="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65" cy="172227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B359B96D-11B7-47D3-B80C-D74A79CB7680}"/>
            </a:ext>
          </a:extLst>
        </xdr:cNvPr>
        <xdr:cNvSpPr txBox="1"/>
      </xdr:nvSpPr>
      <xdr:spPr>
        <a:xfrm>
          <a:off x="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65" cy="172227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C4308244-FFF1-4128-8DC2-281C6DAB1D43}"/>
            </a:ext>
          </a:extLst>
        </xdr:cNvPr>
        <xdr:cNvSpPr txBox="1"/>
      </xdr:nvSpPr>
      <xdr:spPr>
        <a:xfrm>
          <a:off x="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2227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128D93C6-2B3F-4F56-9C35-79DFA747A961}"/>
            </a:ext>
          </a:extLst>
        </xdr:cNvPr>
        <xdr:cNvSpPr txBox="1"/>
      </xdr:nvSpPr>
      <xdr:spPr>
        <a:xfrm>
          <a:off x="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2227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37D5AB95-7008-47FB-969F-AF9021087B4E}"/>
            </a:ext>
          </a:extLst>
        </xdr:cNvPr>
        <xdr:cNvSpPr txBox="1"/>
      </xdr:nvSpPr>
      <xdr:spPr>
        <a:xfrm>
          <a:off x="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2227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8FE45529-5B59-46C4-9120-89A8580AEA64}"/>
            </a:ext>
          </a:extLst>
        </xdr:cNvPr>
        <xdr:cNvSpPr txBox="1"/>
      </xdr:nvSpPr>
      <xdr:spPr>
        <a:xfrm>
          <a:off x="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2227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3989DF17-A49E-4048-8B82-A97168FEA3A0}"/>
            </a:ext>
          </a:extLst>
        </xdr:cNvPr>
        <xdr:cNvSpPr txBox="1"/>
      </xdr:nvSpPr>
      <xdr:spPr>
        <a:xfrm>
          <a:off x="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2227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4E1D8A24-8C87-4D2A-9B69-CC2A6345F8D7}"/>
            </a:ext>
          </a:extLst>
        </xdr:cNvPr>
        <xdr:cNvSpPr txBox="1"/>
      </xdr:nvSpPr>
      <xdr:spPr>
        <a:xfrm>
          <a:off x="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2227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33AB9888-1A9D-47C9-8DFE-96A3C4481E1E}"/>
            </a:ext>
          </a:extLst>
        </xdr:cNvPr>
        <xdr:cNvSpPr txBox="1"/>
      </xdr:nvSpPr>
      <xdr:spPr>
        <a:xfrm>
          <a:off x="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2227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FF607506-E4FD-48B3-BE94-F4403ADBB636}"/>
            </a:ext>
          </a:extLst>
        </xdr:cNvPr>
        <xdr:cNvSpPr txBox="1"/>
      </xdr:nvSpPr>
      <xdr:spPr>
        <a:xfrm>
          <a:off x="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2227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D1F98E32-57D1-4BED-838B-D698C359F72C}"/>
            </a:ext>
          </a:extLst>
        </xdr:cNvPr>
        <xdr:cNvSpPr txBox="1"/>
      </xdr:nvSpPr>
      <xdr:spPr>
        <a:xfrm>
          <a:off x="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65" cy="172227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E5012BBD-7919-437E-B12D-185443395BD4}"/>
            </a:ext>
          </a:extLst>
        </xdr:cNvPr>
        <xdr:cNvSpPr txBox="1"/>
      </xdr:nvSpPr>
      <xdr:spPr>
        <a:xfrm>
          <a:off x="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65" cy="172227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DB5171E0-88D8-4357-A9A8-1E24F213B253}"/>
            </a:ext>
          </a:extLst>
        </xdr:cNvPr>
        <xdr:cNvSpPr txBox="1"/>
      </xdr:nvSpPr>
      <xdr:spPr>
        <a:xfrm>
          <a:off x="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65" cy="172227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1A314F70-E467-4C49-8604-127B466E3F20}"/>
            </a:ext>
          </a:extLst>
        </xdr:cNvPr>
        <xdr:cNvSpPr txBox="1"/>
      </xdr:nvSpPr>
      <xdr:spPr>
        <a:xfrm>
          <a:off x="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65" cy="172227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EAB7A6B7-0071-4E97-A15D-7130A82DE030}"/>
            </a:ext>
          </a:extLst>
        </xdr:cNvPr>
        <xdr:cNvSpPr txBox="1"/>
      </xdr:nvSpPr>
      <xdr:spPr>
        <a:xfrm>
          <a:off x="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2227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E6A1D69E-6720-4A0C-865B-BD0279DC053E}"/>
            </a:ext>
          </a:extLst>
        </xdr:cNvPr>
        <xdr:cNvSpPr txBox="1"/>
      </xdr:nvSpPr>
      <xdr:spPr>
        <a:xfrm>
          <a:off x="0" y="824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2227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D125033-C230-424C-B285-A481DD0A335F}"/>
            </a:ext>
          </a:extLst>
        </xdr:cNvPr>
        <xdr:cNvSpPr txBox="1"/>
      </xdr:nvSpPr>
      <xdr:spPr>
        <a:xfrm>
          <a:off x="0" y="824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2227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736C0193-ABF0-4DA2-BB5A-1C6E8EAC6209}"/>
            </a:ext>
          </a:extLst>
        </xdr:cNvPr>
        <xdr:cNvSpPr txBox="1"/>
      </xdr:nvSpPr>
      <xdr:spPr>
        <a:xfrm>
          <a:off x="0" y="824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2227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6D19E083-98B1-4741-BB85-899F43CAF0D4}"/>
            </a:ext>
          </a:extLst>
        </xdr:cNvPr>
        <xdr:cNvSpPr txBox="1"/>
      </xdr:nvSpPr>
      <xdr:spPr>
        <a:xfrm>
          <a:off x="0" y="824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B5C27505-48E9-4456-967E-EE3BAC524F7E}"/>
            </a:ext>
          </a:extLst>
        </xdr:cNvPr>
        <xdr:cNvSpPr txBox="1"/>
      </xdr:nvSpPr>
      <xdr:spPr>
        <a:xfrm>
          <a:off x="0" y="843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30CF36FC-989A-496A-97ED-94163412262F}"/>
            </a:ext>
          </a:extLst>
        </xdr:cNvPr>
        <xdr:cNvSpPr txBox="1"/>
      </xdr:nvSpPr>
      <xdr:spPr>
        <a:xfrm>
          <a:off x="0" y="843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680E8794-4D17-4BE3-9F86-D09575906F28}"/>
            </a:ext>
          </a:extLst>
        </xdr:cNvPr>
        <xdr:cNvSpPr txBox="1"/>
      </xdr:nvSpPr>
      <xdr:spPr>
        <a:xfrm>
          <a:off x="0" y="843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3137C1BC-8016-46D7-8E0C-3FCB775D80FD}"/>
            </a:ext>
          </a:extLst>
        </xdr:cNvPr>
        <xdr:cNvSpPr txBox="1"/>
      </xdr:nvSpPr>
      <xdr:spPr>
        <a:xfrm>
          <a:off x="0" y="843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5" cy="172227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4D42509E-DCE8-4B72-8768-C0EFDB1C70BA}"/>
            </a:ext>
          </a:extLst>
        </xdr:cNvPr>
        <xdr:cNvSpPr txBox="1"/>
      </xdr:nvSpPr>
      <xdr:spPr>
        <a:xfrm>
          <a:off x="0" y="861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5" cy="172227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A7719F6C-C5C7-4C15-91DB-20999D01E2E1}"/>
            </a:ext>
          </a:extLst>
        </xdr:cNvPr>
        <xdr:cNvSpPr txBox="1"/>
      </xdr:nvSpPr>
      <xdr:spPr>
        <a:xfrm>
          <a:off x="0" y="861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5" cy="172227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AC3E0FDA-C748-4E7D-AB0C-F63691D02B00}"/>
            </a:ext>
          </a:extLst>
        </xdr:cNvPr>
        <xdr:cNvSpPr txBox="1"/>
      </xdr:nvSpPr>
      <xdr:spPr>
        <a:xfrm>
          <a:off x="0" y="861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5" cy="172227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40CF1D71-5DE4-402B-8C9F-C3DFB6426831}"/>
            </a:ext>
          </a:extLst>
        </xdr:cNvPr>
        <xdr:cNvSpPr txBox="1"/>
      </xdr:nvSpPr>
      <xdr:spPr>
        <a:xfrm>
          <a:off x="0" y="861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7982F44C-7939-4BB2-8722-326B37F0337A}"/>
            </a:ext>
          </a:extLst>
        </xdr:cNvPr>
        <xdr:cNvSpPr txBox="1"/>
      </xdr:nvSpPr>
      <xdr:spPr>
        <a:xfrm>
          <a:off x="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1C255584-4407-40F2-AB13-15DBCA882622}"/>
            </a:ext>
          </a:extLst>
        </xdr:cNvPr>
        <xdr:cNvSpPr txBox="1"/>
      </xdr:nvSpPr>
      <xdr:spPr>
        <a:xfrm>
          <a:off x="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64B1B005-1785-412E-A013-413F6BCF3F0E}"/>
            </a:ext>
          </a:extLst>
        </xdr:cNvPr>
        <xdr:cNvSpPr txBox="1"/>
      </xdr:nvSpPr>
      <xdr:spPr>
        <a:xfrm>
          <a:off x="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5C903B95-BC25-429D-B7E9-BAE97FE3A988}"/>
            </a:ext>
          </a:extLst>
        </xdr:cNvPr>
        <xdr:cNvSpPr txBox="1"/>
      </xdr:nvSpPr>
      <xdr:spPr>
        <a:xfrm>
          <a:off x="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2227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663F55B1-3498-4201-95A0-0981728399D9}"/>
            </a:ext>
          </a:extLst>
        </xdr:cNvPr>
        <xdr:cNvSpPr txBox="1"/>
      </xdr:nvSpPr>
      <xdr:spPr>
        <a:xfrm>
          <a:off x="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2227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9D797513-452A-4CB3-9613-2828A7787570}"/>
            </a:ext>
          </a:extLst>
        </xdr:cNvPr>
        <xdr:cNvSpPr txBox="1"/>
      </xdr:nvSpPr>
      <xdr:spPr>
        <a:xfrm>
          <a:off x="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2227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4CDA085A-93E6-4D75-9CB6-C1743B6E337E}"/>
            </a:ext>
          </a:extLst>
        </xdr:cNvPr>
        <xdr:cNvSpPr txBox="1"/>
      </xdr:nvSpPr>
      <xdr:spPr>
        <a:xfrm>
          <a:off x="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2227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21D562EA-51CE-4879-B72F-8DEBEE423F5D}"/>
            </a:ext>
          </a:extLst>
        </xdr:cNvPr>
        <xdr:cNvSpPr txBox="1"/>
      </xdr:nvSpPr>
      <xdr:spPr>
        <a:xfrm>
          <a:off x="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65" cy="172227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26BD66E5-DB7A-4B2E-BDCA-7EA6C5D2FCA3}"/>
            </a:ext>
          </a:extLst>
        </xdr:cNvPr>
        <xdr:cNvSpPr txBox="1"/>
      </xdr:nvSpPr>
      <xdr:spPr>
        <a:xfrm>
          <a:off x="0" y="91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65" cy="172227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F6246E59-2FCE-4C98-8B8C-8D2526441B29}"/>
            </a:ext>
          </a:extLst>
        </xdr:cNvPr>
        <xdr:cNvSpPr txBox="1"/>
      </xdr:nvSpPr>
      <xdr:spPr>
        <a:xfrm>
          <a:off x="0" y="91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65" cy="172227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8F354520-A610-408C-BCA6-F279F40785C4}"/>
            </a:ext>
          </a:extLst>
        </xdr:cNvPr>
        <xdr:cNvSpPr txBox="1"/>
      </xdr:nvSpPr>
      <xdr:spPr>
        <a:xfrm>
          <a:off x="0" y="91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65" cy="172227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4E1AC90E-2745-4025-BFBA-F24D37F79779}"/>
            </a:ext>
          </a:extLst>
        </xdr:cNvPr>
        <xdr:cNvSpPr txBox="1"/>
      </xdr:nvSpPr>
      <xdr:spPr>
        <a:xfrm>
          <a:off x="0" y="91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2227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12300D55-E799-4505-9A33-588B9DA689CC}"/>
            </a:ext>
          </a:extLst>
        </xdr:cNvPr>
        <xdr:cNvSpPr txBox="1"/>
      </xdr:nvSpPr>
      <xdr:spPr>
        <a:xfrm>
          <a:off x="0" y="935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2227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A17FED69-0524-4B19-8DBC-9DAC7B211CCE}"/>
            </a:ext>
          </a:extLst>
        </xdr:cNvPr>
        <xdr:cNvSpPr txBox="1"/>
      </xdr:nvSpPr>
      <xdr:spPr>
        <a:xfrm>
          <a:off x="0" y="935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2227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DCF2239B-D069-4AC3-84A8-EA4DEA8CE5A9}"/>
            </a:ext>
          </a:extLst>
        </xdr:cNvPr>
        <xdr:cNvSpPr txBox="1"/>
      </xdr:nvSpPr>
      <xdr:spPr>
        <a:xfrm>
          <a:off x="0" y="935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2227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EDF00AF1-B908-4C29-ADE8-4098758E6769}"/>
            </a:ext>
          </a:extLst>
        </xdr:cNvPr>
        <xdr:cNvSpPr txBox="1"/>
      </xdr:nvSpPr>
      <xdr:spPr>
        <a:xfrm>
          <a:off x="0" y="935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2227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E0B82236-612B-421A-8E71-4A5E5D7678C6}"/>
            </a:ext>
          </a:extLst>
        </xdr:cNvPr>
        <xdr:cNvSpPr txBox="1"/>
      </xdr:nvSpPr>
      <xdr:spPr>
        <a:xfrm>
          <a:off x="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2227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78AB4C8-DFFD-4352-9E32-0554BDFF3348}"/>
            </a:ext>
          </a:extLst>
        </xdr:cNvPr>
        <xdr:cNvSpPr txBox="1"/>
      </xdr:nvSpPr>
      <xdr:spPr>
        <a:xfrm>
          <a:off x="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2227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82D8770F-6592-4E53-985B-8C8AC647C25B}"/>
            </a:ext>
          </a:extLst>
        </xdr:cNvPr>
        <xdr:cNvSpPr txBox="1"/>
      </xdr:nvSpPr>
      <xdr:spPr>
        <a:xfrm>
          <a:off x="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2227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4275D30F-6747-4597-BE65-6F06000F9848}"/>
            </a:ext>
          </a:extLst>
        </xdr:cNvPr>
        <xdr:cNvSpPr txBox="1"/>
      </xdr:nvSpPr>
      <xdr:spPr>
        <a:xfrm>
          <a:off x="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9F6D3013-A92D-4967-9B01-30D05318EE62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1224E83D-1696-40D3-916D-B3D1F6A322E3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850312B3-7EE0-4197-AD43-09A763062C55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72D01DAE-BD38-41E3-9A1D-09881294058D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A48DB393-317E-4B07-B69B-635DE2FF0895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52227A29-3FB2-4059-974E-BE6E2CA2B7D2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23686CEB-95A3-413E-A645-929AF059D263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D2FBEBBB-95FF-4344-98A5-B0AC9397BE94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4BEDBD38-A738-47F9-929C-9563A9447B44}"/>
            </a:ext>
          </a:extLst>
        </xdr:cNvPr>
        <xdr:cNvSpPr txBox="1"/>
      </xdr:nvSpPr>
      <xdr:spPr>
        <a:xfrm>
          <a:off x="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A9E17560-12C1-4201-B8AB-608542DE1F15}"/>
            </a:ext>
          </a:extLst>
        </xdr:cNvPr>
        <xdr:cNvSpPr txBox="1"/>
      </xdr:nvSpPr>
      <xdr:spPr>
        <a:xfrm>
          <a:off x="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3D00276A-22A7-4DDE-B5EA-A02D484015C5}"/>
            </a:ext>
          </a:extLst>
        </xdr:cNvPr>
        <xdr:cNvSpPr txBox="1"/>
      </xdr:nvSpPr>
      <xdr:spPr>
        <a:xfrm>
          <a:off x="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43F9AB81-A2D2-4170-950A-E5A63536C567}"/>
            </a:ext>
          </a:extLst>
        </xdr:cNvPr>
        <xdr:cNvSpPr txBox="1"/>
      </xdr:nvSpPr>
      <xdr:spPr>
        <a:xfrm>
          <a:off x="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A0DF8903-91A9-4832-AEB3-C793B8F33D5B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EF26E4A7-F845-492B-82B6-5F56DDBC354C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FA1EEB61-D15A-45FB-A0EE-3DD28EF12FB8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BD7A5E89-7025-473F-A9DD-25731E2705E1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9A83C968-907B-48A7-9EBD-882999126A24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7E0CB147-8281-4073-90BB-183D26F28333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A7B5FC28-797E-4A94-BA0D-2D56077B09FF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CE20DD43-462B-4528-86B3-06272DCDEA54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2227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81436D69-AD2C-490A-AF9C-6B98D7749B9B}"/>
            </a:ext>
          </a:extLst>
        </xdr:cNvPr>
        <xdr:cNvSpPr txBox="1"/>
      </xdr:nvSpPr>
      <xdr:spPr>
        <a:xfrm>
          <a:off x="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2227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DC362130-2EEF-4C95-9FAF-854DBF07303F}"/>
            </a:ext>
          </a:extLst>
        </xdr:cNvPr>
        <xdr:cNvSpPr txBox="1"/>
      </xdr:nvSpPr>
      <xdr:spPr>
        <a:xfrm>
          <a:off x="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2227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32CC4C44-BFDB-4B5A-91A3-44865201AFD0}"/>
            </a:ext>
          </a:extLst>
        </xdr:cNvPr>
        <xdr:cNvSpPr txBox="1"/>
      </xdr:nvSpPr>
      <xdr:spPr>
        <a:xfrm>
          <a:off x="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2227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F31E2382-8C61-47F0-9620-086978FFCF2B}"/>
            </a:ext>
          </a:extLst>
        </xdr:cNvPr>
        <xdr:cNvSpPr txBox="1"/>
      </xdr:nvSpPr>
      <xdr:spPr>
        <a:xfrm>
          <a:off x="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3ABC79A2-8420-431F-8298-65BCB4E94FE1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DE4109EC-2FD0-4777-8866-B4071BCE51E0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BC33C8C0-60B8-4446-807D-A0BD021DEBFC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A64D0BF5-DA5B-4F0D-AC94-81267F4619DF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2227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E8F16B1A-8CA6-4D89-89E8-5A51A90946E3}"/>
            </a:ext>
          </a:extLst>
        </xdr:cNvPr>
        <xdr:cNvSpPr txBox="1"/>
      </xdr:nvSpPr>
      <xdr:spPr>
        <a:xfrm>
          <a:off x="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2227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7379B36D-72BF-43A8-9271-C6BEDB9FB16D}"/>
            </a:ext>
          </a:extLst>
        </xdr:cNvPr>
        <xdr:cNvSpPr txBox="1"/>
      </xdr:nvSpPr>
      <xdr:spPr>
        <a:xfrm>
          <a:off x="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2227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C171F7DD-744E-47CB-A689-DEBADDEE47F1}"/>
            </a:ext>
          </a:extLst>
        </xdr:cNvPr>
        <xdr:cNvSpPr txBox="1"/>
      </xdr:nvSpPr>
      <xdr:spPr>
        <a:xfrm>
          <a:off x="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2227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F6AA2CBC-B124-4765-AFBC-BD2A0C340210}"/>
            </a:ext>
          </a:extLst>
        </xdr:cNvPr>
        <xdr:cNvSpPr txBox="1"/>
      </xdr:nvSpPr>
      <xdr:spPr>
        <a:xfrm>
          <a:off x="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2227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23D61CEA-3880-47B7-B273-36D644E7D256}"/>
            </a:ext>
          </a:extLst>
        </xdr:cNvPr>
        <xdr:cNvSpPr txBox="1"/>
      </xdr:nvSpPr>
      <xdr:spPr>
        <a:xfrm>
          <a:off x="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2227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62405A8D-2158-402B-91F5-B88672A600EF}"/>
            </a:ext>
          </a:extLst>
        </xdr:cNvPr>
        <xdr:cNvSpPr txBox="1"/>
      </xdr:nvSpPr>
      <xdr:spPr>
        <a:xfrm>
          <a:off x="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2227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ACF7B283-48C8-4E7F-B436-03657CFED919}"/>
            </a:ext>
          </a:extLst>
        </xdr:cNvPr>
        <xdr:cNvSpPr txBox="1"/>
      </xdr:nvSpPr>
      <xdr:spPr>
        <a:xfrm>
          <a:off x="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2227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ADE153E2-DC36-4CF4-BB3F-FA3454F78749}"/>
            </a:ext>
          </a:extLst>
        </xdr:cNvPr>
        <xdr:cNvSpPr txBox="1"/>
      </xdr:nvSpPr>
      <xdr:spPr>
        <a:xfrm>
          <a:off x="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D57BCD41-A836-4BB4-B4A5-D2570850EB2B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9D1EC1D-577C-45A7-B478-F3418ABB65F5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800F5546-5616-4BF0-97A1-461BB1E84A08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F4CFB6B7-EB6E-4697-8089-2DC4029291CE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91CCCEF3-F2F5-4F29-A203-165945A761D2}"/>
            </a:ext>
          </a:extLst>
        </xdr:cNvPr>
        <xdr:cNvSpPr txBox="1"/>
      </xdr:nvSpPr>
      <xdr:spPr>
        <a:xfrm>
          <a:off x="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9D2AB1CF-87F9-4D80-9168-BC0260C67245}"/>
            </a:ext>
          </a:extLst>
        </xdr:cNvPr>
        <xdr:cNvSpPr txBox="1"/>
      </xdr:nvSpPr>
      <xdr:spPr>
        <a:xfrm>
          <a:off x="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F3E48204-0165-427D-99CE-4F0DDD8E5054}"/>
            </a:ext>
          </a:extLst>
        </xdr:cNvPr>
        <xdr:cNvSpPr txBox="1"/>
      </xdr:nvSpPr>
      <xdr:spPr>
        <a:xfrm>
          <a:off x="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FF2C6F9C-BA94-467A-98EF-8F2D5116E473}"/>
            </a:ext>
          </a:extLst>
        </xdr:cNvPr>
        <xdr:cNvSpPr txBox="1"/>
      </xdr:nvSpPr>
      <xdr:spPr>
        <a:xfrm>
          <a:off x="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D98912C9-6E88-4569-ADE4-02E0F850991E}"/>
            </a:ext>
          </a:extLst>
        </xdr:cNvPr>
        <xdr:cNvSpPr txBox="1"/>
      </xdr:nvSpPr>
      <xdr:spPr>
        <a:xfrm>
          <a:off x="0" y="1193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6241A670-1965-4AF1-8917-E646DAD0038F}"/>
            </a:ext>
          </a:extLst>
        </xdr:cNvPr>
        <xdr:cNvSpPr txBox="1"/>
      </xdr:nvSpPr>
      <xdr:spPr>
        <a:xfrm>
          <a:off x="0" y="1193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99E66531-8853-4593-A788-BD03ACAC74D9}"/>
            </a:ext>
          </a:extLst>
        </xdr:cNvPr>
        <xdr:cNvSpPr txBox="1"/>
      </xdr:nvSpPr>
      <xdr:spPr>
        <a:xfrm>
          <a:off x="0" y="1193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D9B5FCE-EAF1-4B1E-9D64-E3A8FAF9C132}"/>
            </a:ext>
          </a:extLst>
        </xdr:cNvPr>
        <xdr:cNvSpPr txBox="1"/>
      </xdr:nvSpPr>
      <xdr:spPr>
        <a:xfrm>
          <a:off x="0" y="1193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2227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798E1E8A-D59E-4314-AC2B-96716AC1E22B}"/>
            </a:ext>
          </a:extLst>
        </xdr:cNvPr>
        <xdr:cNvSpPr txBox="1"/>
      </xdr:nvSpPr>
      <xdr:spPr>
        <a:xfrm>
          <a:off x="0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2227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6C0248E5-6616-4E50-BC47-994B43FAE2AE}"/>
            </a:ext>
          </a:extLst>
        </xdr:cNvPr>
        <xdr:cNvSpPr txBox="1"/>
      </xdr:nvSpPr>
      <xdr:spPr>
        <a:xfrm>
          <a:off x="0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2227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849BDC7-63C3-48AC-8022-9C83344AC510}"/>
            </a:ext>
          </a:extLst>
        </xdr:cNvPr>
        <xdr:cNvSpPr txBox="1"/>
      </xdr:nvSpPr>
      <xdr:spPr>
        <a:xfrm>
          <a:off x="0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2227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9FC6108F-E308-4BC3-BA63-3B311EC88515}"/>
            </a:ext>
          </a:extLst>
        </xdr:cNvPr>
        <xdr:cNvSpPr txBox="1"/>
      </xdr:nvSpPr>
      <xdr:spPr>
        <a:xfrm>
          <a:off x="0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2227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5FBC2A1E-5AF2-4246-9AF3-CCFE908279B6}"/>
            </a:ext>
          </a:extLst>
        </xdr:cNvPr>
        <xdr:cNvSpPr txBox="1"/>
      </xdr:nvSpPr>
      <xdr:spPr>
        <a:xfrm>
          <a:off x="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2227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F3FB841F-216A-49A1-86DD-CA1B57FF080B}"/>
            </a:ext>
          </a:extLst>
        </xdr:cNvPr>
        <xdr:cNvSpPr txBox="1"/>
      </xdr:nvSpPr>
      <xdr:spPr>
        <a:xfrm>
          <a:off x="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2227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6DBB7890-F883-438F-BC43-3841E592DD0E}"/>
            </a:ext>
          </a:extLst>
        </xdr:cNvPr>
        <xdr:cNvSpPr txBox="1"/>
      </xdr:nvSpPr>
      <xdr:spPr>
        <a:xfrm>
          <a:off x="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2227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4312B815-BCD7-4392-B43A-59E03632AB4F}"/>
            </a:ext>
          </a:extLst>
        </xdr:cNvPr>
        <xdr:cNvSpPr txBox="1"/>
      </xdr:nvSpPr>
      <xdr:spPr>
        <a:xfrm>
          <a:off x="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65" cy="172227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CC6D3313-588F-40E9-A14C-51A36B3052F7}"/>
            </a:ext>
          </a:extLst>
        </xdr:cNvPr>
        <xdr:cNvSpPr txBox="1"/>
      </xdr:nvSpPr>
      <xdr:spPr>
        <a:xfrm>
          <a:off x="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65" cy="172227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1C6B2C22-E2ED-4D49-8D36-76AF6788D4F3}"/>
            </a:ext>
          </a:extLst>
        </xdr:cNvPr>
        <xdr:cNvSpPr txBox="1"/>
      </xdr:nvSpPr>
      <xdr:spPr>
        <a:xfrm>
          <a:off x="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65" cy="172227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58A5BDCF-3424-4A61-841B-C0F4BED79A25}"/>
            </a:ext>
          </a:extLst>
        </xdr:cNvPr>
        <xdr:cNvSpPr txBox="1"/>
      </xdr:nvSpPr>
      <xdr:spPr>
        <a:xfrm>
          <a:off x="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65" cy="172227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93BE1AB4-F8EF-409E-A726-2184287C40D0}"/>
            </a:ext>
          </a:extLst>
        </xdr:cNvPr>
        <xdr:cNvSpPr txBox="1"/>
      </xdr:nvSpPr>
      <xdr:spPr>
        <a:xfrm>
          <a:off x="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2227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A255C0CF-F622-402E-8F50-FB4290F5A146}"/>
            </a:ext>
          </a:extLst>
        </xdr:cNvPr>
        <xdr:cNvSpPr txBox="1"/>
      </xdr:nvSpPr>
      <xdr:spPr>
        <a:xfrm>
          <a:off x="0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2227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BBC1358-3C38-4CB7-811E-B46E19EB92E3}"/>
            </a:ext>
          </a:extLst>
        </xdr:cNvPr>
        <xdr:cNvSpPr txBox="1"/>
      </xdr:nvSpPr>
      <xdr:spPr>
        <a:xfrm>
          <a:off x="0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2227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E34D8F28-7553-4D53-8774-B87AB7D651BA}"/>
            </a:ext>
          </a:extLst>
        </xdr:cNvPr>
        <xdr:cNvSpPr txBox="1"/>
      </xdr:nvSpPr>
      <xdr:spPr>
        <a:xfrm>
          <a:off x="0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2227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17091591-DABE-4670-AA2B-C0E7DC2FB52E}"/>
            </a:ext>
          </a:extLst>
        </xdr:cNvPr>
        <xdr:cNvSpPr txBox="1"/>
      </xdr:nvSpPr>
      <xdr:spPr>
        <a:xfrm>
          <a:off x="0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2227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281D9ECB-5BB9-4773-9D50-BAB0DF7CD412}"/>
            </a:ext>
          </a:extLst>
        </xdr:cNvPr>
        <xdr:cNvSpPr txBox="1"/>
      </xdr:nvSpPr>
      <xdr:spPr>
        <a:xfrm>
          <a:off x="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2227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1591DB30-ED79-4BA3-8B23-CCCB347D74EC}"/>
            </a:ext>
          </a:extLst>
        </xdr:cNvPr>
        <xdr:cNvSpPr txBox="1"/>
      </xdr:nvSpPr>
      <xdr:spPr>
        <a:xfrm>
          <a:off x="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2227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977597F6-C1CE-452C-AB17-6B4FC54ED15D}"/>
            </a:ext>
          </a:extLst>
        </xdr:cNvPr>
        <xdr:cNvSpPr txBox="1"/>
      </xdr:nvSpPr>
      <xdr:spPr>
        <a:xfrm>
          <a:off x="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2227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9F9A481D-D8CE-499C-9784-1DF52F237169}"/>
            </a:ext>
          </a:extLst>
        </xdr:cNvPr>
        <xdr:cNvSpPr txBox="1"/>
      </xdr:nvSpPr>
      <xdr:spPr>
        <a:xfrm>
          <a:off x="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65" cy="172227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9466C0F7-03B0-4E9B-A0C9-E9A1F092FF62}"/>
            </a:ext>
          </a:extLst>
        </xdr:cNvPr>
        <xdr:cNvSpPr txBox="1"/>
      </xdr:nvSpPr>
      <xdr:spPr>
        <a:xfrm>
          <a:off x="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65" cy="172227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B082BB3E-3795-4EB7-A059-22DBE98630EC}"/>
            </a:ext>
          </a:extLst>
        </xdr:cNvPr>
        <xdr:cNvSpPr txBox="1"/>
      </xdr:nvSpPr>
      <xdr:spPr>
        <a:xfrm>
          <a:off x="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65" cy="172227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E4C694C6-7B56-41B8-B272-231D84C13148}"/>
            </a:ext>
          </a:extLst>
        </xdr:cNvPr>
        <xdr:cNvSpPr txBox="1"/>
      </xdr:nvSpPr>
      <xdr:spPr>
        <a:xfrm>
          <a:off x="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65" cy="172227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9B8EE74D-0EE2-4882-BB8E-A3FCE204AF56}"/>
            </a:ext>
          </a:extLst>
        </xdr:cNvPr>
        <xdr:cNvSpPr txBox="1"/>
      </xdr:nvSpPr>
      <xdr:spPr>
        <a:xfrm>
          <a:off x="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2227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1A2056CA-6F1D-4BC8-98C0-A70A26601729}"/>
            </a:ext>
          </a:extLst>
        </xdr:cNvPr>
        <xdr:cNvSpPr txBox="1"/>
      </xdr:nvSpPr>
      <xdr:spPr>
        <a:xfrm>
          <a:off x="0" y="1322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2227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6BB7F5D4-C354-4211-B995-F3F75EA42B41}"/>
            </a:ext>
          </a:extLst>
        </xdr:cNvPr>
        <xdr:cNvSpPr txBox="1"/>
      </xdr:nvSpPr>
      <xdr:spPr>
        <a:xfrm>
          <a:off x="0" y="1322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2227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32D8896B-0B20-4DD8-A0F7-87462826DCB7}"/>
            </a:ext>
          </a:extLst>
        </xdr:cNvPr>
        <xdr:cNvSpPr txBox="1"/>
      </xdr:nvSpPr>
      <xdr:spPr>
        <a:xfrm>
          <a:off x="0" y="1322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2227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8C342628-B5AE-409A-BC26-478B21EABBC2}"/>
            </a:ext>
          </a:extLst>
        </xdr:cNvPr>
        <xdr:cNvSpPr txBox="1"/>
      </xdr:nvSpPr>
      <xdr:spPr>
        <a:xfrm>
          <a:off x="0" y="1322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2227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6420F3C0-D606-4E57-91ED-A14E2BC1F963}"/>
            </a:ext>
          </a:extLst>
        </xdr:cNvPr>
        <xdr:cNvSpPr txBox="1"/>
      </xdr:nvSpPr>
      <xdr:spPr>
        <a:xfrm>
          <a:off x="0" y="1340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2227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95018B05-0198-4957-B759-5CC1D56E307A}"/>
            </a:ext>
          </a:extLst>
        </xdr:cNvPr>
        <xdr:cNvSpPr txBox="1"/>
      </xdr:nvSpPr>
      <xdr:spPr>
        <a:xfrm>
          <a:off x="0" y="1340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2227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66C7331D-754E-48A2-B6FF-7A4BA5598F8B}"/>
            </a:ext>
          </a:extLst>
        </xdr:cNvPr>
        <xdr:cNvSpPr txBox="1"/>
      </xdr:nvSpPr>
      <xdr:spPr>
        <a:xfrm>
          <a:off x="0" y="1340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2227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6989AD4E-AE96-4081-81E9-97F5AE9F09D5}"/>
            </a:ext>
          </a:extLst>
        </xdr:cNvPr>
        <xdr:cNvSpPr txBox="1"/>
      </xdr:nvSpPr>
      <xdr:spPr>
        <a:xfrm>
          <a:off x="0" y="1340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65" cy="172227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DAF571FA-00C4-488F-BBD0-764756DADE57}"/>
            </a:ext>
          </a:extLst>
        </xdr:cNvPr>
        <xdr:cNvSpPr txBox="1"/>
      </xdr:nvSpPr>
      <xdr:spPr>
        <a:xfrm>
          <a:off x="0" y="135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65" cy="172227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E77B66C-48B4-41A0-A1CA-108C51FE79C5}"/>
            </a:ext>
          </a:extLst>
        </xdr:cNvPr>
        <xdr:cNvSpPr txBox="1"/>
      </xdr:nvSpPr>
      <xdr:spPr>
        <a:xfrm>
          <a:off x="0" y="135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65" cy="172227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F04C65FE-6D23-4459-89CB-668B50EC5883}"/>
            </a:ext>
          </a:extLst>
        </xdr:cNvPr>
        <xdr:cNvSpPr txBox="1"/>
      </xdr:nvSpPr>
      <xdr:spPr>
        <a:xfrm>
          <a:off x="0" y="135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65" cy="172227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7A7A4442-5529-4FBA-9662-AC2B87B84CEB}"/>
            </a:ext>
          </a:extLst>
        </xdr:cNvPr>
        <xdr:cNvSpPr txBox="1"/>
      </xdr:nvSpPr>
      <xdr:spPr>
        <a:xfrm>
          <a:off x="0" y="135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2227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F10BB730-7F72-46F2-A233-E9575D565162}"/>
            </a:ext>
          </a:extLst>
        </xdr:cNvPr>
        <xdr:cNvSpPr txBox="1"/>
      </xdr:nvSpPr>
      <xdr:spPr>
        <a:xfrm>
          <a:off x="0" y="137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2227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E09257F6-D57F-4D7E-B93A-E47396A42E3F}"/>
            </a:ext>
          </a:extLst>
        </xdr:cNvPr>
        <xdr:cNvSpPr txBox="1"/>
      </xdr:nvSpPr>
      <xdr:spPr>
        <a:xfrm>
          <a:off x="0" y="137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2227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4C6A5993-2599-4F8A-A68B-3BB3BA26884A}"/>
            </a:ext>
          </a:extLst>
        </xdr:cNvPr>
        <xdr:cNvSpPr txBox="1"/>
      </xdr:nvSpPr>
      <xdr:spPr>
        <a:xfrm>
          <a:off x="0" y="137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2227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2120862-619D-465E-B65D-4FF056DE2195}"/>
            </a:ext>
          </a:extLst>
        </xdr:cNvPr>
        <xdr:cNvSpPr txBox="1"/>
      </xdr:nvSpPr>
      <xdr:spPr>
        <a:xfrm>
          <a:off x="0" y="137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2227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F1B9C22A-22BF-467E-BD37-CDEAD43C3FC2}"/>
            </a:ext>
          </a:extLst>
        </xdr:cNvPr>
        <xdr:cNvSpPr txBox="1"/>
      </xdr:nvSpPr>
      <xdr:spPr>
        <a:xfrm>
          <a:off x="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2227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EBF224F3-821E-4933-BA3B-55DDB493B352}"/>
            </a:ext>
          </a:extLst>
        </xdr:cNvPr>
        <xdr:cNvSpPr txBox="1"/>
      </xdr:nvSpPr>
      <xdr:spPr>
        <a:xfrm>
          <a:off x="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2227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BDD4803B-556C-4A27-96B6-D9DC9BDD0156}"/>
            </a:ext>
          </a:extLst>
        </xdr:cNvPr>
        <xdr:cNvSpPr txBox="1"/>
      </xdr:nvSpPr>
      <xdr:spPr>
        <a:xfrm>
          <a:off x="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2227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EFFF132E-70F5-4155-9BFC-BF2734D37B4C}"/>
            </a:ext>
          </a:extLst>
        </xdr:cNvPr>
        <xdr:cNvSpPr txBox="1"/>
      </xdr:nvSpPr>
      <xdr:spPr>
        <a:xfrm>
          <a:off x="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2227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B3086942-5B0E-4527-97CE-5D4B89CBD0D6}"/>
            </a:ext>
          </a:extLst>
        </xdr:cNvPr>
        <xdr:cNvSpPr txBox="1"/>
      </xdr:nvSpPr>
      <xdr:spPr>
        <a:xfrm>
          <a:off x="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2227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77584475-7AFF-4235-8CA6-2573E9B7F3DE}"/>
            </a:ext>
          </a:extLst>
        </xdr:cNvPr>
        <xdr:cNvSpPr txBox="1"/>
      </xdr:nvSpPr>
      <xdr:spPr>
        <a:xfrm>
          <a:off x="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2227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8C01B694-44D2-439C-AEBE-2D10949B30F5}"/>
            </a:ext>
          </a:extLst>
        </xdr:cNvPr>
        <xdr:cNvSpPr txBox="1"/>
      </xdr:nvSpPr>
      <xdr:spPr>
        <a:xfrm>
          <a:off x="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2227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BD6214EA-CD1B-430F-B155-0F0C23F173EE}"/>
            </a:ext>
          </a:extLst>
        </xdr:cNvPr>
        <xdr:cNvSpPr txBox="1"/>
      </xdr:nvSpPr>
      <xdr:spPr>
        <a:xfrm>
          <a:off x="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2227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B7E89FCD-213E-469F-9199-7142C873653C}"/>
            </a:ext>
          </a:extLst>
        </xdr:cNvPr>
        <xdr:cNvSpPr txBox="1"/>
      </xdr:nvSpPr>
      <xdr:spPr>
        <a:xfrm>
          <a:off x="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2227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7C4616A5-153D-4152-9D6E-643BF8B61381}"/>
            </a:ext>
          </a:extLst>
        </xdr:cNvPr>
        <xdr:cNvSpPr txBox="1"/>
      </xdr:nvSpPr>
      <xdr:spPr>
        <a:xfrm>
          <a:off x="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2227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5C41A8B-CAAB-460E-8643-CE2E83C92EC5}"/>
            </a:ext>
          </a:extLst>
        </xdr:cNvPr>
        <xdr:cNvSpPr txBox="1"/>
      </xdr:nvSpPr>
      <xdr:spPr>
        <a:xfrm>
          <a:off x="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2227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2421A829-1334-4872-BA42-A932BB9BC36A}"/>
            </a:ext>
          </a:extLst>
        </xdr:cNvPr>
        <xdr:cNvSpPr txBox="1"/>
      </xdr:nvSpPr>
      <xdr:spPr>
        <a:xfrm>
          <a:off x="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48ED9A55-018B-4C8D-9822-1C5213F5D791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D141F331-3B03-439E-BEF5-557C9BAB11D7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1BFFEDAE-8CF7-4828-962D-C1BBD8A52698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933639C8-C924-4423-8E07-7A3A00A809D6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CD93BEA7-4B7C-428B-8F12-36EF1756B7F0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5BCF947D-03CC-4468-871B-FBA3E97C4AAA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3B3E160D-1700-4263-B1B4-45E399F14134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131ED11C-0C19-4181-A3BF-85B946FAFF10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2227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6FC25568-0C9E-4E33-8EAD-A1C6DAD2529D}"/>
            </a:ext>
          </a:extLst>
        </xdr:cNvPr>
        <xdr:cNvSpPr txBox="1"/>
      </xdr:nvSpPr>
      <xdr:spPr>
        <a:xfrm>
          <a:off x="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2227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73924CF0-D3FF-45CA-A86E-50E85A3DAC5B}"/>
            </a:ext>
          </a:extLst>
        </xdr:cNvPr>
        <xdr:cNvSpPr txBox="1"/>
      </xdr:nvSpPr>
      <xdr:spPr>
        <a:xfrm>
          <a:off x="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2227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6E4CC370-B966-4D7A-9A8D-B2E67719F942}"/>
            </a:ext>
          </a:extLst>
        </xdr:cNvPr>
        <xdr:cNvSpPr txBox="1"/>
      </xdr:nvSpPr>
      <xdr:spPr>
        <a:xfrm>
          <a:off x="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2227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2F1BA7A9-FB85-4022-B1F6-AC6EBF8BA81E}"/>
            </a:ext>
          </a:extLst>
        </xdr:cNvPr>
        <xdr:cNvSpPr txBox="1"/>
      </xdr:nvSpPr>
      <xdr:spPr>
        <a:xfrm>
          <a:off x="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3645B06B-ACA0-4101-B66E-8232D012DAF9}"/>
            </a:ext>
          </a:extLst>
        </xdr:cNvPr>
        <xdr:cNvSpPr txBox="1"/>
      </xdr:nvSpPr>
      <xdr:spPr>
        <a:xfrm>
          <a:off x="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8C1497F4-1F53-4900-B7E0-7CCC7317B9D8}"/>
            </a:ext>
          </a:extLst>
        </xdr:cNvPr>
        <xdr:cNvSpPr txBox="1"/>
      </xdr:nvSpPr>
      <xdr:spPr>
        <a:xfrm>
          <a:off x="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ED5626A-F3F4-44B2-91D5-0CA41B39A293}"/>
            </a:ext>
          </a:extLst>
        </xdr:cNvPr>
        <xdr:cNvSpPr txBox="1"/>
      </xdr:nvSpPr>
      <xdr:spPr>
        <a:xfrm>
          <a:off x="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7160452C-9A82-49E6-91D7-EF770E7A17D4}"/>
            </a:ext>
          </a:extLst>
        </xdr:cNvPr>
        <xdr:cNvSpPr txBox="1"/>
      </xdr:nvSpPr>
      <xdr:spPr>
        <a:xfrm>
          <a:off x="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65" cy="172227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8E40A852-E014-496B-BB2D-A5FB1EB8EC72}"/>
            </a:ext>
          </a:extLst>
        </xdr:cNvPr>
        <xdr:cNvSpPr txBox="1"/>
      </xdr:nvSpPr>
      <xdr:spPr>
        <a:xfrm>
          <a:off x="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65" cy="172227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CDAC3A37-E122-47D9-9580-854D2189DA21}"/>
            </a:ext>
          </a:extLst>
        </xdr:cNvPr>
        <xdr:cNvSpPr txBox="1"/>
      </xdr:nvSpPr>
      <xdr:spPr>
        <a:xfrm>
          <a:off x="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65" cy="172227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6C5EEF90-562D-419B-9A4A-B6E68709DF40}"/>
            </a:ext>
          </a:extLst>
        </xdr:cNvPr>
        <xdr:cNvSpPr txBox="1"/>
      </xdr:nvSpPr>
      <xdr:spPr>
        <a:xfrm>
          <a:off x="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65" cy="172227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DA4694A1-AF69-4803-8CCB-AD8B043F2209}"/>
            </a:ext>
          </a:extLst>
        </xdr:cNvPr>
        <xdr:cNvSpPr txBox="1"/>
      </xdr:nvSpPr>
      <xdr:spPr>
        <a:xfrm>
          <a:off x="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2227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E7D52219-DAF2-4807-BECD-8B78488B1F5A}"/>
            </a:ext>
          </a:extLst>
        </xdr:cNvPr>
        <xdr:cNvSpPr txBox="1"/>
      </xdr:nvSpPr>
      <xdr:spPr>
        <a:xfrm>
          <a:off x="0" y="1432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2227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9340A79B-7D9E-47BA-9F65-9A1E235E5B96}"/>
            </a:ext>
          </a:extLst>
        </xdr:cNvPr>
        <xdr:cNvSpPr txBox="1"/>
      </xdr:nvSpPr>
      <xdr:spPr>
        <a:xfrm>
          <a:off x="0" y="1432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2227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9CCE11BA-0DFC-4410-AD0D-39ACD7A5A6F3}"/>
            </a:ext>
          </a:extLst>
        </xdr:cNvPr>
        <xdr:cNvSpPr txBox="1"/>
      </xdr:nvSpPr>
      <xdr:spPr>
        <a:xfrm>
          <a:off x="0" y="1432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2227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3A02317A-EAF5-4043-86C9-9E509AD520D1}"/>
            </a:ext>
          </a:extLst>
        </xdr:cNvPr>
        <xdr:cNvSpPr txBox="1"/>
      </xdr:nvSpPr>
      <xdr:spPr>
        <a:xfrm>
          <a:off x="0" y="1432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2227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10525B1A-BB0D-4861-867F-D391CCDBD293}"/>
            </a:ext>
          </a:extLst>
        </xdr:cNvPr>
        <xdr:cNvSpPr txBox="1"/>
      </xdr:nvSpPr>
      <xdr:spPr>
        <a:xfrm>
          <a:off x="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2227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BBCC360B-ADBD-4025-840A-000738FFFEC1}"/>
            </a:ext>
          </a:extLst>
        </xdr:cNvPr>
        <xdr:cNvSpPr txBox="1"/>
      </xdr:nvSpPr>
      <xdr:spPr>
        <a:xfrm>
          <a:off x="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2227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CABE4A9D-BE8C-45C6-BF8A-00203B9B5A03}"/>
            </a:ext>
          </a:extLst>
        </xdr:cNvPr>
        <xdr:cNvSpPr txBox="1"/>
      </xdr:nvSpPr>
      <xdr:spPr>
        <a:xfrm>
          <a:off x="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2227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E291CF9C-FB41-4166-B834-1B3F40CDD7E4}"/>
            </a:ext>
          </a:extLst>
        </xdr:cNvPr>
        <xdr:cNvSpPr txBox="1"/>
      </xdr:nvSpPr>
      <xdr:spPr>
        <a:xfrm>
          <a:off x="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2227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364E92D2-6C09-4966-AA46-E87E69CC18DB}"/>
            </a:ext>
          </a:extLst>
        </xdr:cNvPr>
        <xdr:cNvSpPr txBox="1"/>
      </xdr:nvSpPr>
      <xdr:spPr>
        <a:xfrm>
          <a:off x="0" y="14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2227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22D5BD56-1424-4D62-8B86-9A86C268802B}"/>
            </a:ext>
          </a:extLst>
        </xdr:cNvPr>
        <xdr:cNvSpPr txBox="1"/>
      </xdr:nvSpPr>
      <xdr:spPr>
        <a:xfrm>
          <a:off x="0" y="14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2227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B57EC18F-B3A5-4C63-8C5C-5AD72C37D5BE}"/>
            </a:ext>
          </a:extLst>
        </xdr:cNvPr>
        <xdr:cNvSpPr txBox="1"/>
      </xdr:nvSpPr>
      <xdr:spPr>
        <a:xfrm>
          <a:off x="0" y="14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2227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440C8C5B-DBBE-4BF4-B7F0-47FFD7F97939}"/>
            </a:ext>
          </a:extLst>
        </xdr:cNvPr>
        <xdr:cNvSpPr txBox="1"/>
      </xdr:nvSpPr>
      <xdr:spPr>
        <a:xfrm>
          <a:off x="0" y="14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2227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4BD83474-8D6F-4CE3-8E50-DAF0F08CBDAD}"/>
            </a:ext>
          </a:extLst>
        </xdr:cNvPr>
        <xdr:cNvSpPr txBox="1"/>
      </xdr:nvSpPr>
      <xdr:spPr>
        <a:xfrm>
          <a:off x="0" y="1487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2227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D16F4EBF-E227-410D-9639-1C263154E30B}"/>
            </a:ext>
          </a:extLst>
        </xdr:cNvPr>
        <xdr:cNvSpPr txBox="1"/>
      </xdr:nvSpPr>
      <xdr:spPr>
        <a:xfrm>
          <a:off x="0" y="1487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2227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33208411-4F1F-40B2-9F82-CF7244F0C797}"/>
            </a:ext>
          </a:extLst>
        </xdr:cNvPr>
        <xdr:cNvSpPr txBox="1"/>
      </xdr:nvSpPr>
      <xdr:spPr>
        <a:xfrm>
          <a:off x="0" y="1487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2227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C0A6BE94-E2DC-4730-A44E-416BBF514957}"/>
            </a:ext>
          </a:extLst>
        </xdr:cNvPr>
        <xdr:cNvSpPr txBox="1"/>
      </xdr:nvSpPr>
      <xdr:spPr>
        <a:xfrm>
          <a:off x="0" y="1487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10169D24-EBB7-4C6E-974C-E199EB6D7D59}"/>
            </a:ext>
          </a:extLst>
        </xdr:cNvPr>
        <xdr:cNvSpPr txBox="1"/>
      </xdr:nvSpPr>
      <xdr:spPr>
        <a:xfrm>
          <a:off x="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A52C921B-4C0F-4213-ADC4-25E353DBC3C6}"/>
            </a:ext>
          </a:extLst>
        </xdr:cNvPr>
        <xdr:cNvSpPr txBox="1"/>
      </xdr:nvSpPr>
      <xdr:spPr>
        <a:xfrm>
          <a:off x="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C50BE895-7AEE-463F-B896-790000FD27A9}"/>
            </a:ext>
          </a:extLst>
        </xdr:cNvPr>
        <xdr:cNvSpPr txBox="1"/>
      </xdr:nvSpPr>
      <xdr:spPr>
        <a:xfrm>
          <a:off x="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377FCE25-1D5B-4E15-8190-47C7C83A7C44}"/>
            </a:ext>
          </a:extLst>
        </xdr:cNvPr>
        <xdr:cNvSpPr txBox="1"/>
      </xdr:nvSpPr>
      <xdr:spPr>
        <a:xfrm>
          <a:off x="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5D407153-6C9B-4038-BFB9-11BF86FD0C41}"/>
            </a:ext>
          </a:extLst>
        </xdr:cNvPr>
        <xdr:cNvSpPr txBox="1"/>
      </xdr:nvSpPr>
      <xdr:spPr>
        <a:xfrm>
          <a:off x="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E49A5519-2650-4022-A072-50D51894487D}"/>
            </a:ext>
          </a:extLst>
        </xdr:cNvPr>
        <xdr:cNvSpPr txBox="1"/>
      </xdr:nvSpPr>
      <xdr:spPr>
        <a:xfrm>
          <a:off x="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449012B7-3683-4159-BC78-D00420E8A662}"/>
            </a:ext>
          </a:extLst>
        </xdr:cNvPr>
        <xdr:cNvSpPr txBox="1"/>
      </xdr:nvSpPr>
      <xdr:spPr>
        <a:xfrm>
          <a:off x="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CED16EAF-F974-48C1-9E3B-2C80BFA85874}"/>
            </a:ext>
          </a:extLst>
        </xdr:cNvPr>
        <xdr:cNvSpPr txBox="1"/>
      </xdr:nvSpPr>
      <xdr:spPr>
        <a:xfrm>
          <a:off x="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2227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1315D16-F96E-47B5-A959-95B3E4ADA164}"/>
            </a:ext>
          </a:extLst>
        </xdr:cNvPr>
        <xdr:cNvSpPr txBox="1"/>
      </xdr:nvSpPr>
      <xdr:spPr>
        <a:xfrm>
          <a:off x="0" y="150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2227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F33A3614-EC88-43E3-A69B-473FB9EEB635}"/>
            </a:ext>
          </a:extLst>
        </xdr:cNvPr>
        <xdr:cNvSpPr txBox="1"/>
      </xdr:nvSpPr>
      <xdr:spPr>
        <a:xfrm>
          <a:off x="0" y="150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2227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E141647-701B-4A20-8516-3DFD2E241307}"/>
            </a:ext>
          </a:extLst>
        </xdr:cNvPr>
        <xdr:cNvSpPr txBox="1"/>
      </xdr:nvSpPr>
      <xdr:spPr>
        <a:xfrm>
          <a:off x="0" y="150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2227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CBBEDBE1-6D40-4B89-97DB-D43A90B0C81C}"/>
            </a:ext>
          </a:extLst>
        </xdr:cNvPr>
        <xdr:cNvSpPr txBox="1"/>
      </xdr:nvSpPr>
      <xdr:spPr>
        <a:xfrm>
          <a:off x="0" y="150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2227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A2C2776A-C420-408D-BDC4-248158FF61FA}"/>
            </a:ext>
          </a:extLst>
        </xdr:cNvPr>
        <xdr:cNvSpPr txBox="1"/>
      </xdr:nvSpPr>
      <xdr:spPr>
        <a:xfrm>
          <a:off x="0" y="1524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2227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FD8EC4F8-A394-4DF6-AB0E-1AF200B6A87E}"/>
            </a:ext>
          </a:extLst>
        </xdr:cNvPr>
        <xdr:cNvSpPr txBox="1"/>
      </xdr:nvSpPr>
      <xdr:spPr>
        <a:xfrm>
          <a:off x="0" y="1524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2227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E332F94F-A086-4DA2-9752-6C0AEF8359F9}"/>
            </a:ext>
          </a:extLst>
        </xdr:cNvPr>
        <xdr:cNvSpPr txBox="1"/>
      </xdr:nvSpPr>
      <xdr:spPr>
        <a:xfrm>
          <a:off x="0" y="1524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2227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BED9D09F-EAB3-47CC-A449-EB1D8C6753AA}"/>
            </a:ext>
          </a:extLst>
        </xdr:cNvPr>
        <xdr:cNvSpPr txBox="1"/>
      </xdr:nvSpPr>
      <xdr:spPr>
        <a:xfrm>
          <a:off x="0" y="1524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2227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298601D8-198E-4302-B9FB-FD3B2963C346}"/>
            </a:ext>
          </a:extLst>
        </xdr:cNvPr>
        <xdr:cNvSpPr txBox="1"/>
      </xdr:nvSpPr>
      <xdr:spPr>
        <a:xfrm>
          <a:off x="0" y="154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2227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716E7A6A-4BB5-464A-AFA8-C8F78404AE5C}"/>
            </a:ext>
          </a:extLst>
        </xdr:cNvPr>
        <xdr:cNvSpPr txBox="1"/>
      </xdr:nvSpPr>
      <xdr:spPr>
        <a:xfrm>
          <a:off x="0" y="154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2227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FC7DEE6F-AD95-48EB-B221-AC26194C271F}"/>
            </a:ext>
          </a:extLst>
        </xdr:cNvPr>
        <xdr:cNvSpPr txBox="1"/>
      </xdr:nvSpPr>
      <xdr:spPr>
        <a:xfrm>
          <a:off x="0" y="154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2227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73F2150D-4EFD-4782-A83C-070CABCFD27F}"/>
            </a:ext>
          </a:extLst>
        </xdr:cNvPr>
        <xdr:cNvSpPr txBox="1"/>
      </xdr:nvSpPr>
      <xdr:spPr>
        <a:xfrm>
          <a:off x="0" y="154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2227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6DC4D132-CFFE-404C-955A-6FDA2E3CCCB0}"/>
            </a:ext>
          </a:extLst>
        </xdr:cNvPr>
        <xdr:cNvSpPr txBox="1"/>
      </xdr:nvSpPr>
      <xdr:spPr>
        <a:xfrm>
          <a:off x="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2227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55C54E3D-92C6-48E7-96BD-CF75E8AAE356}"/>
            </a:ext>
          </a:extLst>
        </xdr:cNvPr>
        <xdr:cNvSpPr txBox="1"/>
      </xdr:nvSpPr>
      <xdr:spPr>
        <a:xfrm>
          <a:off x="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2227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608FD62D-EEC4-45F4-990E-DA5CCDC9C7B5}"/>
            </a:ext>
          </a:extLst>
        </xdr:cNvPr>
        <xdr:cNvSpPr txBox="1"/>
      </xdr:nvSpPr>
      <xdr:spPr>
        <a:xfrm>
          <a:off x="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2227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2B4EB673-59A7-4D6D-BC07-34CA79DFBC52}"/>
            </a:ext>
          </a:extLst>
        </xdr:cNvPr>
        <xdr:cNvSpPr txBox="1"/>
      </xdr:nvSpPr>
      <xdr:spPr>
        <a:xfrm>
          <a:off x="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7AFD839-ECDA-4E90-91DC-38A9CC21F21A}"/>
            </a:ext>
          </a:extLst>
        </xdr:cNvPr>
        <xdr:cNvSpPr txBox="1"/>
      </xdr:nvSpPr>
      <xdr:spPr>
        <a:xfrm>
          <a:off x="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E8E159DC-AC7E-4EB2-BEB0-6FEEF219C505}"/>
            </a:ext>
          </a:extLst>
        </xdr:cNvPr>
        <xdr:cNvSpPr txBox="1"/>
      </xdr:nvSpPr>
      <xdr:spPr>
        <a:xfrm>
          <a:off x="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8F5C204F-8D38-4602-9804-2C687C5804C0}"/>
            </a:ext>
          </a:extLst>
        </xdr:cNvPr>
        <xdr:cNvSpPr txBox="1"/>
      </xdr:nvSpPr>
      <xdr:spPr>
        <a:xfrm>
          <a:off x="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A6FFEE53-81FD-456D-9A1A-28CD5E8932E3}"/>
            </a:ext>
          </a:extLst>
        </xdr:cNvPr>
        <xdr:cNvSpPr txBox="1"/>
      </xdr:nvSpPr>
      <xdr:spPr>
        <a:xfrm>
          <a:off x="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2227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AF0EB0C3-EFD6-4393-9CFC-106B9A6A8525}"/>
            </a:ext>
          </a:extLst>
        </xdr:cNvPr>
        <xdr:cNvSpPr txBox="1"/>
      </xdr:nvSpPr>
      <xdr:spPr>
        <a:xfrm>
          <a:off x="0" y="156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2227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5B706079-44EB-44AF-A1A5-CE418536182E}"/>
            </a:ext>
          </a:extLst>
        </xdr:cNvPr>
        <xdr:cNvSpPr txBox="1"/>
      </xdr:nvSpPr>
      <xdr:spPr>
        <a:xfrm>
          <a:off x="0" y="156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2227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5D36AC7D-8D60-4899-8CB9-2012E5C2EA87}"/>
            </a:ext>
          </a:extLst>
        </xdr:cNvPr>
        <xdr:cNvSpPr txBox="1"/>
      </xdr:nvSpPr>
      <xdr:spPr>
        <a:xfrm>
          <a:off x="0" y="156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2227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AFA703E2-2D9F-45D5-A63F-AC26B9347DCF}"/>
            </a:ext>
          </a:extLst>
        </xdr:cNvPr>
        <xdr:cNvSpPr txBox="1"/>
      </xdr:nvSpPr>
      <xdr:spPr>
        <a:xfrm>
          <a:off x="0" y="156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65" cy="172227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49D0A5-5D50-4C1E-80F0-177248FF044E}"/>
            </a:ext>
          </a:extLst>
        </xdr:cNvPr>
        <xdr:cNvSpPr txBox="1"/>
      </xdr:nvSpPr>
      <xdr:spPr>
        <a:xfrm>
          <a:off x="0" y="157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65" cy="172227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4B62F4D1-1F85-4027-9B20-300AD2F61560}"/>
            </a:ext>
          </a:extLst>
        </xdr:cNvPr>
        <xdr:cNvSpPr txBox="1"/>
      </xdr:nvSpPr>
      <xdr:spPr>
        <a:xfrm>
          <a:off x="0" y="157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65" cy="172227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55E81BB0-BC1C-4799-983B-73AA0CC97420}"/>
            </a:ext>
          </a:extLst>
        </xdr:cNvPr>
        <xdr:cNvSpPr txBox="1"/>
      </xdr:nvSpPr>
      <xdr:spPr>
        <a:xfrm>
          <a:off x="0" y="157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65" cy="172227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87DAF9C7-902E-4652-9FC0-B371C7C1534F}"/>
            </a:ext>
          </a:extLst>
        </xdr:cNvPr>
        <xdr:cNvSpPr txBox="1"/>
      </xdr:nvSpPr>
      <xdr:spPr>
        <a:xfrm>
          <a:off x="0" y="157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2227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AD30A02C-66D2-4853-8106-75462CFF658F}"/>
            </a:ext>
          </a:extLst>
        </xdr:cNvPr>
        <xdr:cNvSpPr txBox="1"/>
      </xdr:nvSpPr>
      <xdr:spPr>
        <a:xfrm>
          <a:off x="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2227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2A651758-EAB1-489D-90D7-03ED293188E8}"/>
            </a:ext>
          </a:extLst>
        </xdr:cNvPr>
        <xdr:cNvSpPr txBox="1"/>
      </xdr:nvSpPr>
      <xdr:spPr>
        <a:xfrm>
          <a:off x="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2227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1766C816-0FC9-4A88-8857-D750E4E15893}"/>
            </a:ext>
          </a:extLst>
        </xdr:cNvPr>
        <xdr:cNvSpPr txBox="1"/>
      </xdr:nvSpPr>
      <xdr:spPr>
        <a:xfrm>
          <a:off x="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2227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AAADAAF0-97F8-4774-B954-47A31C6EA56C}"/>
            </a:ext>
          </a:extLst>
        </xdr:cNvPr>
        <xdr:cNvSpPr txBox="1"/>
      </xdr:nvSpPr>
      <xdr:spPr>
        <a:xfrm>
          <a:off x="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7DFD0C05-215A-480B-AA44-12467943E76F}"/>
            </a:ext>
          </a:extLst>
        </xdr:cNvPr>
        <xdr:cNvSpPr txBox="1"/>
      </xdr:nvSpPr>
      <xdr:spPr>
        <a:xfrm>
          <a:off x="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110CB575-D6F0-482D-9B1C-9CC1D5EF557B}"/>
            </a:ext>
          </a:extLst>
        </xdr:cNvPr>
        <xdr:cNvSpPr txBox="1"/>
      </xdr:nvSpPr>
      <xdr:spPr>
        <a:xfrm>
          <a:off x="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EF1C1BD8-EDDB-4A96-8B78-E486CA20783F}"/>
            </a:ext>
          </a:extLst>
        </xdr:cNvPr>
        <xdr:cNvSpPr txBox="1"/>
      </xdr:nvSpPr>
      <xdr:spPr>
        <a:xfrm>
          <a:off x="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21507B64-8804-42A2-A00F-E776C1EB65B2}"/>
            </a:ext>
          </a:extLst>
        </xdr:cNvPr>
        <xdr:cNvSpPr txBox="1"/>
      </xdr:nvSpPr>
      <xdr:spPr>
        <a:xfrm>
          <a:off x="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2227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1EC25619-7D81-4A76-BF7E-A6BA7AFEC1EE}"/>
            </a:ext>
          </a:extLst>
        </xdr:cNvPr>
        <xdr:cNvSpPr txBox="1"/>
      </xdr:nvSpPr>
      <xdr:spPr>
        <a:xfrm>
          <a:off x="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2227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1E9CF243-9518-41DB-A6B3-C4E9BF7B46C9}"/>
            </a:ext>
          </a:extLst>
        </xdr:cNvPr>
        <xdr:cNvSpPr txBox="1"/>
      </xdr:nvSpPr>
      <xdr:spPr>
        <a:xfrm>
          <a:off x="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2227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19FE85C2-2A83-44EF-9CE7-462470133677}"/>
            </a:ext>
          </a:extLst>
        </xdr:cNvPr>
        <xdr:cNvSpPr txBox="1"/>
      </xdr:nvSpPr>
      <xdr:spPr>
        <a:xfrm>
          <a:off x="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2227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880C5D99-8826-4C96-BE66-2E6CD490D9D6}"/>
            </a:ext>
          </a:extLst>
        </xdr:cNvPr>
        <xdr:cNvSpPr txBox="1"/>
      </xdr:nvSpPr>
      <xdr:spPr>
        <a:xfrm>
          <a:off x="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227E9285-F3DF-4FF8-9C62-E3B5291D3C5E}"/>
            </a:ext>
          </a:extLst>
        </xdr:cNvPr>
        <xdr:cNvSpPr txBox="1"/>
      </xdr:nvSpPr>
      <xdr:spPr>
        <a:xfrm>
          <a:off x="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6F4884CD-8BC5-4890-8DCD-A7F7E16CED74}"/>
            </a:ext>
          </a:extLst>
        </xdr:cNvPr>
        <xdr:cNvSpPr txBox="1"/>
      </xdr:nvSpPr>
      <xdr:spPr>
        <a:xfrm>
          <a:off x="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CC4DBA04-0399-4E22-AC5D-154ED680075B}"/>
            </a:ext>
          </a:extLst>
        </xdr:cNvPr>
        <xdr:cNvSpPr txBox="1"/>
      </xdr:nvSpPr>
      <xdr:spPr>
        <a:xfrm>
          <a:off x="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992F83CB-770E-4EC7-8546-C2C26A4ED5BA}"/>
            </a:ext>
          </a:extLst>
        </xdr:cNvPr>
        <xdr:cNvSpPr txBox="1"/>
      </xdr:nvSpPr>
      <xdr:spPr>
        <a:xfrm>
          <a:off x="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2227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4DD80C75-FC1E-4B35-8964-A3ECDE3D242F}"/>
            </a:ext>
          </a:extLst>
        </xdr:cNvPr>
        <xdr:cNvSpPr txBox="1"/>
      </xdr:nvSpPr>
      <xdr:spPr>
        <a:xfrm>
          <a:off x="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2227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9E3A130-0306-49ED-AD7A-0AEE98DCE686}"/>
            </a:ext>
          </a:extLst>
        </xdr:cNvPr>
        <xdr:cNvSpPr txBox="1"/>
      </xdr:nvSpPr>
      <xdr:spPr>
        <a:xfrm>
          <a:off x="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2227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8CD2C8E2-D8B3-4E99-BB66-7C344D2554B0}"/>
            </a:ext>
          </a:extLst>
        </xdr:cNvPr>
        <xdr:cNvSpPr txBox="1"/>
      </xdr:nvSpPr>
      <xdr:spPr>
        <a:xfrm>
          <a:off x="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2227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8FA6F669-26A1-4421-8779-FD7769876AC2}"/>
            </a:ext>
          </a:extLst>
        </xdr:cNvPr>
        <xdr:cNvSpPr txBox="1"/>
      </xdr:nvSpPr>
      <xdr:spPr>
        <a:xfrm>
          <a:off x="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58183036-032B-4286-8232-3C96996D477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A4B0EEC5-B894-4ABD-B201-C20BE1CDBBB8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54806858-4F90-41D6-9F91-3F5190C3689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F53B5A02-A3CE-4C20-831E-B402B79FC9B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DEFB245F-BE18-4BA5-9329-0A3C8285ACA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705667B4-116F-47A3-90F4-B0E61F7CE6B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7F6B20E2-D57A-4C91-8BA2-B95C84281FD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F32BBA8C-9706-4C62-B856-A13D7EC9136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2227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C30E73B2-7367-4CB4-8AE8-D4BC6F521943}"/>
            </a:ext>
          </a:extLst>
        </xdr:cNvPr>
        <xdr:cNvSpPr txBox="1"/>
      </xdr:nvSpPr>
      <xdr:spPr>
        <a:xfrm>
          <a:off x="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2227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A5E90BB2-44E4-4C18-A599-7BC5DADD6499}"/>
            </a:ext>
          </a:extLst>
        </xdr:cNvPr>
        <xdr:cNvSpPr txBox="1"/>
      </xdr:nvSpPr>
      <xdr:spPr>
        <a:xfrm>
          <a:off x="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2227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542C87D6-E89C-41BC-8E69-F1268798B00F}"/>
            </a:ext>
          </a:extLst>
        </xdr:cNvPr>
        <xdr:cNvSpPr txBox="1"/>
      </xdr:nvSpPr>
      <xdr:spPr>
        <a:xfrm>
          <a:off x="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2227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81A65F4C-5B43-40C9-B5E2-02195B07AA37}"/>
            </a:ext>
          </a:extLst>
        </xdr:cNvPr>
        <xdr:cNvSpPr txBox="1"/>
      </xdr:nvSpPr>
      <xdr:spPr>
        <a:xfrm>
          <a:off x="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2227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DEAF5F22-2ABC-4FDB-8583-9D407AA401A8}"/>
            </a:ext>
          </a:extLst>
        </xdr:cNvPr>
        <xdr:cNvSpPr txBox="1"/>
      </xdr:nvSpPr>
      <xdr:spPr>
        <a:xfrm>
          <a:off x="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2227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B9357A0-6FA6-490E-8EFF-C5BBF266C0F4}"/>
            </a:ext>
          </a:extLst>
        </xdr:cNvPr>
        <xdr:cNvSpPr txBox="1"/>
      </xdr:nvSpPr>
      <xdr:spPr>
        <a:xfrm>
          <a:off x="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2227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AD31F5B7-2FCB-4ACD-B057-A1CE606168F6}"/>
            </a:ext>
          </a:extLst>
        </xdr:cNvPr>
        <xdr:cNvSpPr txBox="1"/>
      </xdr:nvSpPr>
      <xdr:spPr>
        <a:xfrm>
          <a:off x="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2227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A16E8995-9E6B-4F1F-83C2-D221DABA109D}"/>
            </a:ext>
          </a:extLst>
        </xdr:cNvPr>
        <xdr:cNvSpPr txBox="1"/>
      </xdr:nvSpPr>
      <xdr:spPr>
        <a:xfrm>
          <a:off x="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2227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7C88541F-8901-48CB-BE4F-B2AF50653566}"/>
            </a:ext>
          </a:extLst>
        </xdr:cNvPr>
        <xdr:cNvSpPr txBox="1"/>
      </xdr:nvSpPr>
      <xdr:spPr>
        <a:xfrm>
          <a:off x="0" y="1653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2227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1D0D2EA-09C7-4151-8B3E-9DE0CFB67FA1}"/>
            </a:ext>
          </a:extLst>
        </xdr:cNvPr>
        <xdr:cNvSpPr txBox="1"/>
      </xdr:nvSpPr>
      <xdr:spPr>
        <a:xfrm>
          <a:off x="0" y="1653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2227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B653C7C4-B73D-45CA-B730-E58FB980B184}"/>
            </a:ext>
          </a:extLst>
        </xdr:cNvPr>
        <xdr:cNvSpPr txBox="1"/>
      </xdr:nvSpPr>
      <xdr:spPr>
        <a:xfrm>
          <a:off x="0" y="1653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2227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5DDF9AFE-5F57-460A-BF49-FF9E9A3D4A22}"/>
            </a:ext>
          </a:extLst>
        </xdr:cNvPr>
        <xdr:cNvSpPr txBox="1"/>
      </xdr:nvSpPr>
      <xdr:spPr>
        <a:xfrm>
          <a:off x="0" y="1653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2227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FE76445F-B8ED-47C3-B45D-B9164D32D245}"/>
            </a:ext>
          </a:extLst>
        </xdr:cNvPr>
        <xdr:cNvSpPr txBox="1"/>
      </xdr:nvSpPr>
      <xdr:spPr>
        <a:xfrm>
          <a:off x="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2227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CA67682-B146-461E-90B4-60C7685321B6}"/>
            </a:ext>
          </a:extLst>
        </xdr:cNvPr>
        <xdr:cNvSpPr txBox="1"/>
      </xdr:nvSpPr>
      <xdr:spPr>
        <a:xfrm>
          <a:off x="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2227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C13F5E88-076C-4BC1-AFEB-7802E382E0F4}"/>
            </a:ext>
          </a:extLst>
        </xdr:cNvPr>
        <xdr:cNvSpPr txBox="1"/>
      </xdr:nvSpPr>
      <xdr:spPr>
        <a:xfrm>
          <a:off x="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2227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363216C7-5E64-49D9-BA12-36E21705BA4C}"/>
            </a:ext>
          </a:extLst>
        </xdr:cNvPr>
        <xdr:cNvSpPr txBox="1"/>
      </xdr:nvSpPr>
      <xdr:spPr>
        <a:xfrm>
          <a:off x="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CA0E4221-CE9F-4AEB-9C65-367A1C7CB032}"/>
            </a:ext>
          </a:extLst>
        </xdr:cNvPr>
        <xdr:cNvSpPr txBox="1"/>
      </xdr:nvSpPr>
      <xdr:spPr>
        <a:xfrm>
          <a:off x="0" y="16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4C0E2652-62A5-4AC5-B63A-BC6E767DDF14}"/>
            </a:ext>
          </a:extLst>
        </xdr:cNvPr>
        <xdr:cNvSpPr txBox="1"/>
      </xdr:nvSpPr>
      <xdr:spPr>
        <a:xfrm>
          <a:off x="0" y="16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5EA63487-6EEC-4343-823F-646AED624DDF}"/>
            </a:ext>
          </a:extLst>
        </xdr:cNvPr>
        <xdr:cNvSpPr txBox="1"/>
      </xdr:nvSpPr>
      <xdr:spPr>
        <a:xfrm>
          <a:off x="0" y="16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3BB70408-E0B7-4AAC-853D-CE3B8AE18E74}"/>
            </a:ext>
          </a:extLst>
        </xdr:cNvPr>
        <xdr:cNvSpPr txBox="1"/>
      </xdr:nvSpPr>
      <xdr:spPr>
        <a:xfrm>
          <a:off x="0" y="16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DA1502BE-8634-4272-A5F9-E9DD1A179611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97764E01-BF1D-44B7-9FB8-BCA54C730E7D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58061EAA-D087-4CAE-BE06-93328C8E3F0B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771C0E8B-9066-4EC8-85EA-F33571A6125F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D0C90D4-0560-4096-BF32-ECB60ED31BBC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35334EF4-B183-4C59-BEDA-1C16CABB43FF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7D3A54E4-958F-4FB3-A160-046762D98133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94E49C78-C2B1-4C72-B61F-9BC07E735D62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65" cy="172227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790A65D1-4AB6-4936-A187-EA5BB9323D5E}"/>
            </a:ext>
          </a:extLst>
        </xdr:cNvPr>
        <xdr:cNvSpPr txBox="1"/>
      </xdr:nvSpPr>
      <xdr:spPr>
        <a:xfrm>
          <a:off x="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65" cy="172227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607E0752-F83A-4CBB-B2D8-924DDAD95CA8}"/>
            </a:ext>
          </a:extLst>
        </xdr:cNvPr>
        <xdr:cNvSpPr txBox="1"/>
      </xdr:nvSpPr>
      <xdr:spPr>
        <a:xfrm>
          <a:off x="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65" cy="172227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40DFB94F-2169-4022-BA07-0F98B4C9D844}"/>
            </a:ext>
          </a:extLst>
        </xdr:cNvPr>
        <xdr:cNvSpPr txBox="1"/>
      </xdr:nvSpPr>
      <xdr:spPr>
        <a:xfrm>
          <a:off x="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65" cy="172227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B8BE6F0F-B558-49B8-B164-E3FD7BD232FF}"/>
            </a:ext>
          </a:extLst>
        </xdr:cNvPr>
        <xdr:cNvSpPr txBox="1"/>
      </xdr:nvSpPr>
      <xdr:spPr>
        <a:xfrm>
          <a:off x="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D9E45F67-76F2-4486-B827-34E3F3E708CC}"/>
            </a:ext>
          </a:extLst>
        </xdr:cNvPr>
        <xdr:cNvSpPr txBox="1"/>
      </xdr:nvSpPr>
      <xdr:spPr>
        <a:xfrm>
          <a:off x="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8EC3E74E-6E79-43B6-9D00-BB4F0F697FD0}"/>
            </a:ext>
          </a:extLst>
        </xdr:cNvPr>
        <xdr:cNvSpPr txBox="1"/>
      </xdr:nvSpPr>
      <xdr:spPr>
        <a:xfrm>
          <a:off x="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627D891E-FA56-44ED-8BEB-4933460F470D}"/>
            </a:ext>
          </a:extLst>
        </xdr:cNvPr>
        <xdr:cNvSpPr txBox="1"/>
      </xdr:nvSpPr>
      <xdr:spPr>
        <a:xfrm>
          <a:off x="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20F47303-7BDB-4FEB-9B85-25C6F5A2C789}"/>
            </a:ext>
          </a:extLst>
        </xdr:cNvPr>
        <xdr:cNvSpPr txBox="1"/>
      </xdr:nvSpPr>
      <xdr:spPr>
        <a:xfrm>
          <a:off x="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90EFCAB5-EA0F-4A83-9A3A-81C8881324AB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4FB76D9D-7437-4A02-A9E7-F9B0F912D1F6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32A61E43-1737-4DBA-80C8-055D815900F4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29918F57-1A56-467E-8B23-C7AED20F40D6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2227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B8C924FC-857F-4C16-9288-70DE5203BFEE}"/>
            </a:ext>
          </a:extLst>
        </xdr:cNvPr>
        <xdr:cNvSpPr txBox="1"/>
      </xdr:nvSpPr>
      <xdr:spPr>
        <a:xfrm>
          <a:off x="0" y="176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2227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704E730B-82DC-4E1A-8B7D-13ACE7D921F7}"/>
            </a:ext>
          </a:extLst>
        </xdr:cNvPr>
        <xdr:cNvSpPr txBox="1"/>
      </xdr:nvSpPr>
      <xdr:spPr>
        <a:xfrm>
          <a:off x="0" y="176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2227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4ACEBE48-3D3F-4DEC-A293-B89AA1D45A05}"/>
            </a:ext>
          </a:extLst>
        </xdr:cNvPr>
        <xdr:cNvSpPr txBox="1"/>
      </xdr:nvSpPr>
      <xdr:spPr>
        <a:xfrm>
          <a:off x="0" y="176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2227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A0DEE4E6-941B-42B0-9A05-C2C897276E33}"/>
            </a:ext>
          </a:extLst>
        </xdr:cNvPr>
        <xdr:cNvSpPr txBox="1"/>
      </xdr:nvSpPr>
      <xdr:spPr>
        <a:xfrm>
          <a:off x="0" y="176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2227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C53B8FA9-602D-4F93-9D7D-E6CBF2500AE1}"/>
            </a:ext>
          </a:extLst>
        </xdr:cNvPr>
        <xdr:cNvSpPr txBox="1"/>
      </xdr:nvSpPr>
      <xdr:spPr>
        <a:xfrm>
          <a:off x="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2227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5EF04E7B-0089-4BDE-9A59-3DD250E92C90}"/>
            </a:ext>
          </a:extLst>
        </xdr:cNvPr>
        <xdr:cNvSpPr txBox="1"/>
      </xdr:nvSpPr>
      <xdr:spPr>
        <a:xfrm>
          <a:off x="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2227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6042A3C0-6A81-417F-B575-3E2301D2C910}"/>
            </a:ext>
          </a:extLst>
        </xdr:cNvPr>
        <xdr:cNvSpPr txBox="1"/>
      </xdr:nvSpPr>
      <xdr:spPr>
        <a:xfrm>
          <a:off x="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2227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679BD926-6896-445A-A4B2-4024F8057F39}"/>
            </a:ext>
          </a:extLst>
        </xdr:cNvPr>
        <xdr:cNvSpPr txBox="1"/>
      </xdr:nvSpPr>
      <xdr:spPr>
        <a:xfrm>
          <a:off x="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2227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31C68823-C48E-454A-9F74-D5F65BEC12B3}"/>
            </a:ext>
          </a:extLst>
        </xdr:cNvPr>
        <xdr:cNvSpPr txBox="1"/>
      </xdr:nvSpPr>
      <xdr:spPr>
        <a:xfrm>
          <a:off x="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2227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96D23F09-A3F9-47E5-B488-ED9054675D47}"/>
            </a:ext>
          </a:extLst>
        </xdr:cNvPr>
        <xdr:cNvSpPr txBox="1"/>
      </xdr:nvSpPr>
      <xdr:spPr>
        <a:xfrm>
          <a:off x="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2227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4206FEF7-C6C8-4561-98DF-27D5DB8A69BF}"/>
            </a:ext>
          </a:extLst>
        </xdr:cNvPr>
        <xdr:cNvSpPr txBox="1"/>
      </xdr:nvSpPr>
      <xdr:spPr>
        <a:xfrm>
          <a:off x="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2227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49B85B41-9204-4F16-875D-30305B598903}"/>
            </a:ext>
          </a:extLst>
        </xdr:cNvPr>
        <xdr:cNvSpPr txBox="1"/>
      </xdr:nvSpPr>
      <xdr:spPr>
        <a:xfrm>
          <a:off x="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2227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9E86BE69-0DB6-4DA1-9C5A-970953674C8B}"/>
            </a:ext>
          </a:extLst>
        </xdr:cNvPr>
        <xdr:cNvSpPr txBox="1"/>
      </xdr:nvSpPr>
      <xdr:spPr>
        <a:xfrm>
          <a:off x="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2227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7A3CDA00-70B3-451C-8703-AB75027C30C7}"/>
            </a:ext>
          </a:extLst>
        </xdr:cNvPr>
        <xdr:cNvSpPr txBox="1"/>
      </xdr:nvSpPr>
      <xdr:spPr>
        <a:xfrm>
          <a:off x="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2227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E203598D-DBBE-4215-800C-A6E76100617F}"/>
            </a:ext>
          </a:extLst>
        </xdr:cNvPr>
        <xdr:cNvSpPr txBox="1"/>
      </xdr:nvSpPr>
      <xdr:spPr>
        <a:xfrm>
          <a:off x="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2227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BDA8A39F-E14E-4B38-9CA7-8E7D41782097}"/>
            </a:ext>
          </a:extLst>
        </xdr:cNvPr>
        <xdr:cNvSpPr txBox="1"/>
      </xdr:nvSpPr>
      <xdr:spPr>
        <a:xfrm>
          <a:off x="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AE7E4D8F-211E-4B8B-B3EF-B7A45861CC29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B7BAAA11-E5B6-46D7-B782-E9BF55CA14CC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8A705763-6978-4691-866B-BA8576CFD1B1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DEC0CC22-32BF-4010-AB11-AD47E4E91D78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2227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25EE541-164D-4D63-A8B3-C30808504898}"/>
            </a:ext>
          </a:extLst>
        </xdr:cNvPr>
        <xdr:cNvSpPr txBox="1"/>
      </xdr:nvSpPr>
      <xdr:spPr>
        <a:xfrm>
          <a:off x="0" y="1782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2227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C4F6C5C5-AB8A-4ACD-81AF-A8D753A08EEC}"/>
            </a:ext>
          </a:extLst>
        </xdr:cNvPr>
        <xdr:cNvSpPr txBox="1"/>
      </xdr:nvSpPr>
      <xdr:spPr>
        <a:xfrm>
          <a:off x="0" y="1782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2227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3E64D35-3297-41AA-836A-DB715E5D67C2}"/>
            </a:ext>
          </a:extLst>
        </xdr:cNvPr>
        <xdr:cNvSpPr txBox="1"/>
      </xdr:nvSpPr>
      <xdr:spPr>
        <a:xfrm>
          <a:off x="0" y="1782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2227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AB8F8D07-E055-4BD7-97F8-2330CEFE986D}"/>
            </a:ext>
          </a:extLst>
        </xdr:cNvPr>
        <xdr:cNvSpPr txBox="1"/>
      </xdr:nvSpPr>
      <xdr:spPr>
        <a:xfrm>
          <a:off x="0" y="1782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B032CE2C-B223-4C77-94B9-DD59592ED4B3}"/>
            </a:ext>
          </a:extLst>
        </xdr:cNvPr>
        <xdr:cNvSpPr txBox="1"/>
      </xdr:nvSpPr>
      <xdr:spPr>
        <a:xfrm>
          <a:off x="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C8F4BE27-A920-4883-9D37-506A33236F37}"/>
            </a:ext>
          </a:extLst>
        </xdr:cNvPr>
        <xdr:cNvSpPr txBox="1"/>
      </xdr:nvSpPr>
      <xdr:spPr>
        <a:xfrm>
          <a:off x="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64AE85AB-2519-4DF1-B5C6-8343455561F1}"/>
            </a:ext>
          </a:extLst>
        </xdr:cNvPr>
        <xdr:cNvSpPr txBox="1"/>
      </xdr:nvSpPr>
      <xdr:spPr>
        <a:xfrm>
          <a:off x="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D382D658-EA71-4897-A582-41C54B5FCEBB}"/>
            </a:ext>
          </a:extLst>
        </xdr:cNvPr>
        <xdr:cNvSpPr txBox="1"/>
      </xdr:nvSpPr>
      <xdr:spPr>
        <a:xfrm>
          <a:off x="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58636D91-91E0-4C07-AE1B-C1931128D391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927890DA-FBD8-49FE-92C1-EFC136D6D3E6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D91CAADA-BE5A-4EAB-AA24-F42661EA24F3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213B61DB-5C05-4CCD-96AC-6E1F8EEB8EAD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CA25B8FB-474D-454B-97FB-66EA7CCF19D6}"/>
            </a:ext>
          </a:extLst>
        </xdr:cNvPr>
        <xdr:cNvSpPr txBox="1"/>
      </xdr:nvSpPr>
      <xdr:spPr>
        <a:xfrm>
          <a:off x="0" y="181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FDB28179-F461-4AF7-AF28-3D667016EC03}"/>
            </a:ext>
          </a:extLst>
        </xdr:cNvPr>
        <xdr:cNvSpPr txBox="1"/>
      </xdr:nvSpPr>
      <xdr:spPr>
        <a:xfrm>
          <a:off x="0" y="181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27E169B6-93D9-46CF-9EC6-60021CA6E0C0}"/>
            </a:ext>
          </a:extLst>
        </xdr:cNvPr>
        <xdr:cNvSpPr txBox="1"/>
      </xdr:nvSpPr>
      <xdr:spPr>
        <a:xfrm>
          <a:off x="0" y="181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C175BFD7-4660-472A-B57B-AD9C61F81C96}"/>
            </a:ext>
          </a:extLst>
        </xdr:cNvPr>
        <xdr:cNvSpPr txBox="1"/>
      </xdr:nvSpPr>
      <xdr:spPr>
        <a:xfrm>
          <a:off x="0" y="181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26F20C1A-EEFA-46A9-8949-64E37F479ED2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B34E8B85-E234-4E3E-A881-4EFDBAC614A3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E5B1E9B7-6AE5-46D5-B87C-84F03BBE5AA2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B5B2FA2F-7CFB-4286-BD43-C5281395535C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65" cy="172227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4EA411B6-0BE6-48C0-B181-6EBAD03FDF3C}"/>
            </a:ext>
          </a:extLst>
        </xdr:cNvPr>
        <xdr:cNvSpPr txBox="1"/>
      </xdr:nvSpPr>
      <xdr:spPr>
        <a:xfrm>
          <a:off x="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65" cy="172227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88394301-091D-410C-9B0C-F0BECA097B56}"/>
            </a:ext>
          </a:extLst>
        </xdr:cNvPr>
        <xdr:cNvSpPr txBox="1"/>
      </xdr:nvSpPr>
      <xdr:spPr>
        <a:xfrm>
          <a:off x="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65" cy="172227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3EC034FA-4A09-4F93-BD60-D6C4D7539720}"/>
            </a:ext>
          </a:extLst>
        </xdr:cNvPr>
        <xdr:cNvSpPr txBox="1"/>
      </xdr:nvSpPr>
      <xdr:spPr>
        <a:xfrm>
          <a:off x="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65" cy="172227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62D7595B-0E4C-49FE-8482-26BC14A14C3D}"/>
            </a:ext>
          </a:extLst>
        </xdr:cNvPr>
        <xdr:cNvSpPr txBox="1"/>
      </xdr:nvSpPr>
      <xdr:spPr>
        <a:xfrm>
          <a:off x="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2227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E548BA2D-761D-4A29-A961-3AF090099804}"/>
            </a:ext>
          </a:extLst>
        </xdr:cNvPr>
        <xdr:cNvSpPr txBox="1"/>
      </xdr:nvSpPr>
      <xdr:spPr>
        <a:xfrm>
          <a:off x="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2227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54B5F6ED-0561-42DF-BE70-E11C7EC7B4B5}"/>
            </a:ext>
          </a:extLst>
        </xdr:cNvPr>
        <xdr:cNvSpPr txBox="1"/>
      </xdr:nvSpPr>
      <xdr:spPr>
        <a:xfrm>
          <a:off x="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2227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7314D8AA-7790-4404-8ED7-F9216A057330}"/>
            </a:ext>
          </a:extLst>
        </xdr:cNvPr>
        <xdr:cNvSpPr txBox="1"/>
      </xdr:nvSpPr>
      <xdr:spPr>
        <a:xfrm>
          <a:off x="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2227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698608A3-1D19-493B-B23B-3FF7856519A7}"/>
            </a:ext>
          </a:extLst>
        </xdr:cNvPr>
        <xdr:cNvSpPr txBox="1"/>
      </xdr:nvSpPr>
      <xdr:spPr>
        <a:xfrm>
          <a:off x="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A4F47D62-3869-4E90-A6A8-ECA5D37C2C54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34BA5F8A-9483-4AA4-A0D5-E2AF25AFAEE8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6BE149D5-1B42-441B-A61E-D3076635665F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89FAD957-BFC9-49AA-9AE4-D2DA49BDC2B5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860BD19-83F9-4A24-8596-A853C198F1BA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F3A16A95-30E2-4EC8-9309-B945B2E4B68B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B0A2D6D4-C4F8-4D8E-A55C-7D90221FC354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6C7B2E87-C20A-4B0B-9783-EDE1DCFF1ED7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C729F780-0573-4339-9F0E-60127D249E23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6F563990-9AA8-413E-8F2D-0FFFB2BF4003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D689E5F9-C608-42D6-A812-69C5A9DCE87E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6F9F3CD5-1C9D-4677-A646-2B14CD4A60D2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117AD659-1EAC-466D-896C-02CD48F000B2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A194FAFE-5C51-4885-A7AF-620A3EC6460A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AF53F53C-DCE4-4C12-AF8D-4EDAFFC56F5C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BBB8D091-EC76-43AB-8E45-3CBA3BB7DD8C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FB7E29D6-03E5-4978-AFF5-451244D9F783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9F6E07DB-F598-4296-BA42-067E41141760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BBB97D04-4ECB-4363-927A-B3834C50CD73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B3844A90-9D76-41D8-8305-DABD257FF685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350A4A05-E84E-4A8D-93BC-D51E0F586A07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8C9162F9-0E96-4786-A34F-72F9520362D3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C51DDEAD-D81B-4A4B-8147-E06BF2537656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C3E0E715-1A3F-4E0F-A6EF-C947C0B57E29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73A2C843-6014-4E43-A54A-53F325E1957F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1E846095-4D5F-464D-9D78-0D53128FE4DF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2E3A1C38-0247-4325-AC3F-6180D98280DC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8F1A3F77-0850-4D1D-B6C0-8558342A1B93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4BA3F67F-C85E-4646-89F7-1D9B92A6FB30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694FBB0-47E2-4685-8366-7F3CB9C70128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6D1F8E1B-8B85-4A3F-B9B1-6A4A28914CF4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8DBC2574-1216-4A3A-B456-46BEB6990339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5F23A633-C3E7-4486-8DF4-1047CC45A480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D7E0C1DC-2413-4CB7-9221-6FE74069635C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AB7BD26F-68D5-46DE-BE61-36D12B304ED5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83DC8F30-179F-43A3-88DF-738426534ED3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18EA4A06-C3FB-440E-93E8-185223FE1BFE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D7C2202A-C3A2-4E26-A588-A477BF60273C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E96D5C20-CFD4-4442-A349-80B2D55B2378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8C279B4B-8850-4785-B815-71283480D7D1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D31D7347-C67C-4486-96E3-48516CF685EC}"/>
            </a:ext>
          </a:extLst>
        </xdr:cNvPr>
        <xdr:cNvSpPr txBox="1"/>
      </xdr:nvSpPr>
      <xdr:spPr>
        <a:xfrm>
          <a:off x="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1DD413C1-A648-4659-91A7-C427B2CEA4DD}"/>
            </a:ext>
          </a:extLst>
        </xdr:cNvPr>
        <xdr:cNvSpPr txBox="1"/>
      </xdr:nvSpPr>
      <xdr:spPr>
        <a:xfrm>
          <a:off x="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40D9D133-ED2D-4690-BE64-7767241EB51C}"/>
            </a:ext>
          </a:extLst>
        </xdr:cNvPr>
        <xdr:cNvSpPr txBox="1"/>
      </xdr:nvSpPr>
      <xdr:spPr>
        <a:xfrm>
          <a:off x="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679D710C-3950-4FBC-AF19-5E7232EC6D10}"/>
            </a:ext>
          </a:extLst>
        </xdr:cNvPr>
        <xdr:cNvSpPr txBox="1"/>
      </xdr:nvSpPr>
      <xdr:spPr>
        <a:xfrm>
          <a:off x="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7D1C970A-BF2E-42DC-A2AD-61851B2E990B}"/>
            </a:ext>
          </a:extLst>
        </xdr:cNvPr>
        <xdr:cNvSpPr txBox="1"/>
      </xdr:nvSpPr>
      <xdr:spPr>
        <a:xfrm>
          <a:off x="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D5EA41D5-22BC-4B83-B746-2B259BA2B741}"/>
            </a:ext>
          </a:extLst>
        </xdr:cNvPr>
        <xdr:cNvSpPr txBox="1"/>
      </xdr:nvSpPr>
      <xdr:spPr>
        <a:xfrm>
          <a:off x="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8381A44B-C582-4D06-BD32-1CE10C541C45}"/>
            </a:ext>
          </a:extLst>
        </xdr:cNvPr>
        <xdr:cNvSpPr txBox="1"/>
      </xdr:nvSpPr>
      <xdr:spPr>
        <a:xfrm>
          <a:off x="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7F00767C-3886-41A5-A802-4ACA9987B642}"/>
            </a:ext>
          </a:extLst>
        </xdr:cNvPr>
        <xdr:cNvSpPr txBox="1"/>
      </xdr:nvSpPr>
      <xdr:spPr>
        <a:xfrm>
          <a:off x="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65" cy="172227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82A1033F-5CC3-44F5-9E3E-8BEC8F6C4A9B}"/>
            </a:ext>
          </a:extLst>
        </xdr:cNvPr>
        <xdr:cNvSpPr txBox="1"/>
      </xdr:nvSpPr>
      <xdr:spPr>
        <a:xfrm>
          <a:off x="0" y="262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65" cy="172227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ACB4228B-968B-4FAF-8542-48F729C566F6}"/>
            </a:ext>
          </a:extLst>
        </xdr:cNvPr>
        <xdr:cNvSpPr txBox="1"/>
      </xdr:nvSpPr>
      <xdr:spPr>
        <a:xfrm>
          <a:off x="0" y="262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65" cy="172227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706E4990-4D5F-49CF-A3B5-374B326D4FC6}"/>
            </a:ext>
          </a:extLst>
        </xdr:cNvPr>
        <xdr:cNvSpPr txBox="1"/>
      </xdr:nvSpPr>
      <xdr:spPr>
        <a:xfrm>
          <a:off x="0" y="262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65" cy="172227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D7B62690-276D-4087-A4E9-96C4E498435D}"/>
            </a:ext>
          </a:extLst>
        </xdr:cNvPr>
        <xdr:cNvSpPr txBox="1"/>
      </xdr:nvSpPr>
      <xdr:spPr>
        <a:xfrm>
          <a:off x="0" y="262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65" cy="172227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41B31424-660A-4C11-8ACF-6CD9E028D066}"/>
            </a:ext>
          </a:extLst>
        </xdr:cNvPr>
        <xdr:cNvSpPr txBox="1"/>
      </xdr:nvSpPr>
      <xdr:spPr>
        <a:xfrm>
          <a:off x="0" y="2647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65" cy="172227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114FC50-3736-402A-8330-48CBDB885B23}"/>
            </a:ext>
          </a:extLst>
        </xdr:cNvPr>
        <xdr:cNvSpPr txBox="1"/>
      </xdr:nvSpPr>
      <xdr:spPr>
        <a:xfrm>
          <a:off x="0" y="2647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65" cy="172227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276EF761-551F-427D-A84F-3ECC08993F45}"/>
            </a:ext>
          </a:extLst>
        </xdr:cNvPr>
        <xdr:cNvSpPr txBox="1"/>
      </xdr:nvSpPr>
      <xdr:spPr>
        <a:xfrm>
          <a:off x="0" y="2647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65" cy="172227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3D8FD3FF-5CC1-4BF6-B9C8-C8A2B7529839}"/>
            </a:ext>
          </a:extLst>
        </xdr:cNvPr>
        <xdr:cNvSpPr txBox="1"/>
      </xdr:nvSpPr>
      <xdr:spPr>
        <a:xfrm>
          <a:off x="0" y="2647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144</xdr:row>
      <xdr:rowOff>0</xdr:rowOff>
    </xdr:from>
    <xdr:ext cx="65" cy="172227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D8FC4BE6-5A17-4F08-BFDF-616FD6A8512D}"/>
            </a:ext>
          </a:extLst>
        </xdr:cNvPr>
        <xdr:cNvSpPr txBox="1"/>
      </xdr:nvSpPr>
      <xdr:spPr>
        <a:xfrm>
          <a:off x="0" y="266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144</xdr:row>
      <xdr:rowOff>0</xdr:rowOff>
    </xdr:from>
    <xdr:ext cx="65" cy="172227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166814FB-CFAC-4E4F-933F-5A0765404132}"/>
            </a:ext>
          </a:extLst>
        </xdr:cNvPr>
        <xdr:cNvSpPr txBox="1"/>
      </xdr:nvSpPr>
      <xdr:spPr>
        <a:xfrm>
          <a:off x="0" y="266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144</xdr:row>
      <xdr:rowOff>0</xdr:rowOff>
    </xdr:from>
    <xdr:ext cx="65" cy="172227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39A44F08-C5BD-47A0-9EAB-75215A61F7FF}"/>
            </a:ext>
          </a:extLst>
        </xdr:cNvPr>
        <xdr:cNvSpPr txBox="1"/>
      </xdr:nvSpPr>
      <xdr:spPr>
        <a:xfrm>
          <a:off x="0" y="266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144</xdr:row>
      <xdr:rowOff>0</xdr:rowOff>
    </xdr:from>
    <xdr:ext cx="65" cy="172227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6AA15B3A-E3A1-4171-93FC-57FECC4B2206}"/>
            </a:ext>
          </a:extLst>
        </xdr:cNvPr>
        <xdr:cNvSpPr txBox="1"/>
      </xdr:nvSpPr>
      <xdr:spPr>
        <a:xfrm>
          <a:off x="0" y="266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E798ECC9-BD9F-4314-8D01-B549E1F40C1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38204C15-0CE5-4F7D-B6D8-C078E7A0189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4784EDDA-BABD-4AFA-9996-1470DC641EA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913F1B4D-8E8C-4490-8F6F-EA74D538814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5490B88F-45B3-4C97-81FE-724D8BCC4C3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C59F71AD-FDAD-426E-AE84-3C00C37EDCD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A8620120-F045-4F53-82A0-D0F53007352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6D887E0A-63B9-4518-9C0D-97512EF0060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F9F95BC5-58A9-454E-8D3B-FFE92D622F1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676A7342-F5D8-4A5C-ABC7-F73232AD266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2A348FF-E417-471C-BB65-0A6B9307FAA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46E4E784-0397-4502-A4D6-460A20E7587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99098817-8D2C-43B3-93F5-1E297DCC6D0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BEEFBB5-ABEA-44A9-A619-DE998DDFDE8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83980F3E-A6E2-4C1C-9849-2A85B9106E7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2732666-C80A-4918-B6D4-A6EF95B61A1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4524BCD0-8369-4EA8-8778-F255969D162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2AA198E9-0983-447D-A0C6-F3AEFF1FA73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F7ECE342-23D1-4112-951B-C9835A28D6B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1498AE02-6504-440E-8E39-833BB659753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E208A95A-FBF7-4D6B-86DB-1F8F7641B79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6FE2781A-EB67-4BFE-AC73-B06F84BEF0F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3483E4F1-18B7-4780-AAEA-5442D41B5A5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186D1C33-A9A3-4B63-9DE5-4F3A2155A2B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3FB5519E-AD04-4F3B-A438-27E558DF101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4381A424-A408-4809-88C3-AFAF3AAD933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FE2DBC32-27AA-412D-BCA8-3731454DA96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3AAB51C7-8FEB-4734-8A65-9B63531F6DE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68E37B58-652F-4E42-B83D-58D02B5987E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70D5CC47-64BE-46FC-B63C-B11FD4D205F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ADAAF58E-750D-4C13-9DDB-19D5059DE34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4211E4A4-19ED-44B4-8699-E48C500FB9C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8C88FC04-32BD-4DD1-8184-244F7843706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20F95129-EC0A-4C86-9FA1-F949A647EB2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903420EE-C835-499E-8E00-B8FE7CAA7AC8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8A6C49E9-2B32-481C-8670-351FC10652F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46E102B9-A24C-4AD4-954C-EB77A434B81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4202F1EF-DE59-4AD7-B870-2E574D2DDB6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F6058FDF-7188-4983-B13C-D6CCBBC9603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4F965BBC-85C1-4300-801D-E5E52DC38EA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B1C68EB0-92CA-49F1-A55C-A0E904C5594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610C269F-B073-4DD1-AA24-2E911C2150A6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3BDAE0A6-7981-4FA2-BA86-4FB2F0263FA8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4BDA05F0-FC6E-4157-B0CA-BA6E751AA16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8F70D6BE-ADAB-447E-9CCF-535BABD200F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F7969EE9-8CC6-4B55-AEB0-54EC4F2D9A7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77EF9858-CEFF-4388-AA28-65CC9672EC0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F3939E6E-3F16-45E4-9ACE-C9AB25FBFA9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BE831716-2FE6-4694-B691-8A7C58AF1A6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9E689E2A-42CE-4BD8-BE80-4A882B1FE78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9F42BF23-C803-4E81-94A8-D0F3D839C75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98134809-24F6-485C-B832-15E918D19F2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A7B6FB0C-00DF-4FDD-B372-941634CCA956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4AD1F8E2-67B9-47BF-A19A-D9DC34EDC1D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7FAC2A46-F235-4091-978B-BB62BAAF283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493C2B26-754E-45B1-B0F3-A4C772784B9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1253B0E1-AA0F-4DA6-9636-21A1BAE6034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1EC88F52-A533-4A05-8F56-2C9E818C7FE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86554EB5-4401-46CD-827E-5AFE6A82046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68DE0018-E978-48CF-B1C1-7C929A15BB2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E5091877-0C35-4AED-9072-91BF50211FA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AA5A6E89-2021-46BB-8B4C-347E81E425B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233FF4AD-58EE-4CE8-A4AF-0CE632700A1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78E20EE9-6F46-4FF2-8F43-8C0802AC577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ECA80E14-B44C-47D5-BC8C-CA362A12D80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A156FE2A-851D-4B11-8082-6402770FB6B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174B04-89B2-451A-83F9-6BA2A24C6CD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82453FBC-C7F5-44C8-82C6-FF66F2637E98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D583F04F-275B-4F3F-8D37-52AC8C5D403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4C7124F8-1527-4C05-8C6A-0129B86F98E8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102C6EEF-0AB0-4496-A60C-76B9E909E818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6D1B8705-E6DB-423F-8175-47D76C383A2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FB69E0A8-3EEA-4C3C-801C-940CC0104B0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775CEDD5-853F-47F3-887C-E7F376086AA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7E587A0A-9F3F-4845-A0F7-C2B23B6E948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CA34ECF8-DD0A-46AB-9BB7-145D7695DC4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413B38C4-D4EE-4C0C-8126-391CFCA6912D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CF1208F-383B-4AF2-9C94-BF9A9FCB33A3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EA7450A-6292-4383-B65D-5F9E40694C29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40F10330-1954-42F9-9B87-FB5405CF105F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20B96FE6-A796-4D51-AD14-8FF8A2355A58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F8DE9610-4BCE-4EE6-BBE5-A8EE093E0547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544E2218-8F3F-4C74-AF50-35C2FECCAFB8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245BF4D3-18BA-48BF-AE3C-E987391C02CA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FD750A66-87A1-4D6F-8AEB-2D67A7469933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7671DE57-ADD0-4F9B-88C7-0C101BB27E6E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FEF6FCBF-DC6C-4605-9E4A-DA96579B52D8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E7C6836F-F0B8-4AA4-AAF6-058FBA8ECA44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145</xdr:row>
      <xdr:rowOff>0</xdr:rowOff>
    </xdr:from>
    <xdr:ext cx="65" cy="172227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B76551B5-67C3-4838-828C-2DFF6072E1C2}"/>
            </a:ext>
          </a:extLst>
        </xdr:cNvPr>
        <xdr:cNvSpPr txBox="1"/>
      </xdr:nvSpPr>
      <xdr:spPr>
        <a:xfrm>
          <a:off x="0" y="268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145</xdr:row>
      <xdr:rowOff>0</xdr:rowOff>
    </xdr:from>
    <xdr:ext cx="65" cy="172227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16DF30B6-5D33-4913-8A53-CE89D524C8FA}"/>
            </a:ext>
          </a:extLst>
        </xdr:cNvPr>
        <xdr:cNvSpPr txBox="1"/>
      </xdr:nvSpPr>
      <xdr:spPr>
        <a:xfrm>
          <a:off x="0" y="268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145</xdr:row>
      <xdr:rowOff>0</xdr:rowOff>
    </xdr:from>
    <xdr:ext cx="65" cy="172227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B974D9C7-C741-49C3-AB55-490D9BFC0D53}"/>
            </a:ext>
          </a:extLst>
        </xdr:cNvPr>
        <xdr:cNvSpPr txBox="1"/>
      </xdr:nvSpPr>
      <xdr:spPr>
        <a:xfrm>
          <a:off x="0" y="268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145</xdr:row>
      <xdr:rowOff>0</xdr:rowOff>
    </xdr:from>
    <xdr:ext cx="65" cy="172227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5BB6859D-3FE8-4E69-B68B-4B45BA19C47A}"/>
            </a:ext>
          </a:extLst>
        </xdr:cNvPr>
        <xdr:cNvSpPr txBox="1"/>
      </xdr:nvSpPr>
      <xdr:spPr>
        <a:xfrm>
          <a:off x="0" y="268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2227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249ABA79-098D-43A4-B569-8C7609EB6BAA}"/>
            </a:ext>
          </a:extLst>
        </xdr:cNvPr>
        <xdr:cNvSpPr txBox="1"/>
      </xdr:nvSpPr>
      <xdr:spPr>
        <a:xfrm>
          <a:off x="0" y="270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2227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37A165B9-E55C-40D6-80D3-239E5FF9D7C8}"/>
            </a:ext>
          </a:extLst>
        </xdr:cNvPr>
        <xdr:cNvSpPr txBox="1"/>
      </xdr:nvSpPr>
      <xdr:spPr>
        <a:xfrm>
          <a:off x="0" y="270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2227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CA6A7EB2-69FB-4122-8829-EDCE566BDC4E}"/>
            </a:ext>
          </a:extLst>
        </xdr:cNvPr>
        <xdr:cNvSpPr txBox="1"/>
      </xdr:nvSpPr>
      <xdr:spPr>
        <a:xfrm>
          <a:off x="0" y="270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2227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6A78DF47-59EF-4AF7-9D58-D06FC6032699}"/>
            </a:ext>
          </a:extLst>
        </xdr:cNvPr>
        <xdr:cNvSpPr txBox="1"/>
      </xdr:nvSpPr>
      <xdr:spPr>
        <a:xfrm>
          <a:off x="0" y="270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147</xdr:row>
      <xdr:rowOff>0</xdr:rowOff>
    </xdr:from>
    <xdr:ext cx="65" cy="172227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8DDDC801-3DDD-40EE-8E49-8E361BE535AD}"/>
            </a:ext>
          </a:extLst>
        </xdr:cNvPr>
        <xdr:cNvSpPr txBox="1"/>
      </xdr:nvSpPr>
      <xdr:spPr>
        <a:xfrm>
          <a:off x="0" y="272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147</xdr:row>
      <xdr:rowOff>0</xdr:rowOff>
    </xdr:from>
    <xdr:ext cx="65" cy="172227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C9E89D32-EB03-4212-994D-752FAC563382}"/>
            </a:ext>
          </a:extLst>
        </xdr:cNvPr>
        <xdr:cNvSpPr txBox="1"/>
      </xdr:nvSpPr>
      <xdr:spPr>
        <a:xfrm>
          <a:off x="0" y="272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147</xdr:row>
      <xdr:rowOff>0</xdr:rowOff>
    </xdr:from>
    <xdr:ext cx="65" cy="172227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21959B4-CDD0-410C-8864-BE4BEB8E8C95}"/>
            </a:ext>
          </a:extLst>
        </xdr:cNvPr>
        <xdr:cNvSpPr txBox="1"/>
      </xdr:nvSpPr>
      <xdr:spPr>
        <a:xfrm>
          <a:off x="0" y="272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147</xdr:row>
      <xdr:rowOff>0</xdr:rowOff>
    </xdr:from>
    <xdr:ext cx="65" cy="172227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3D3EAB1-C250-4B3E-B162-5528375CCF52}"/>
            </a:ext>
          </a:extLst>
        </xdr:cNvPr>
        <xdr:cNvSpPr txBox="1"/>
      </xdr:nvSpPr>
      <xdr:spPr>
        <a:xfrm>
          <a:off x="0" y="272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2227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9C321369-027B-42FC-9704-F18F5B809EE4}"/>
            </a:ext>
          </a:extLst>
        </xdr:cNvPr>
        <xdr:cNvSpPr txBox="1"/>
      </xdr:nvSpPr>
      <xdr:spPr>
        <a:xfrm>
          <a:off x="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2227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1E81CA89-2C96-41CF-8E63-F9F7A87585B6}"/>
            </a:ext>
          </a:extLst>
        </xdr:cNvPr>
        <xdr:cNvSpPr txBox="1"/>
      </xdr:nvSpPr>
      <xdr:spPr>
        <a:xfrm>
          <a:off x="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2227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DE252B3A-CA2C-49F7-A85F-5F33F81245CC}"/>
            </a:ext>
          </a:extLst>
        </xdr:cNvPr>
        <xdr:cNvSpPr txBox="1"/>
      </xdr:nvSpPr>
      <xdr:spPr>
        <a:xfrm>
          <a:off x="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2227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EC7D1214-CB87-42BF-8F31-D4BC07817E66}"/>
            </a:ext>
          </a:extLst>
        </xdr:cNvPr>
        <xdr:cNvSpPr txBox="1"/>
      </xdr:nvSpPr>
      <xdr:spPr>
        <a:xfrm>
          <a:off x="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2227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F93952FE-F231-4CB5-93FB-32EAA7B29328}"/>
            </a:ext>
          </a:extLst>
        </xdr:cNvPr>
        <xdr:cNvSpPr txBox="1"/>
      </xdr:nvSpPr>
      <xdr:spPr>
        <a:xfrm>
          <a:off x="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2227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FB552371-9A16-41A0-8709-A65488DF7E7C}"/>
            </a:ext>
          </a:extLst>
        </xdr:cNvPr>
        <xdr:cNvSpPr txBox="1"/>
      </xdr:nvSpPr>
      <xdr:spPr>
        <a:xfrm>
          <a:off x="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2227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D3D09F94-C546-407B-96C9-66D5110B4331}"/>
            </a:ext>
          </a:extLst>
        </xdr:cNvPr>
        <xdr:cNvSpPr txBox="1"/>
      </xdr:nvSpPr>
      <xdr:spPr>
        <a:xfrm>
          <a:off x="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2227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C27EBB20-A739-4C96-A508-F043F4F510C4}"/>
            </a:ext>
          </a:extLst>
        </xdr:cNvPr>
        <xdr:cNvSpPr txBox="1"/>
      </xdr:nvSpPr>
      <xdr:spPr>
        <a:xfrm>
          <a:off x="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2227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C1456FEA-4255-4E05-8EFD-40C90D0AD43B}"/>
            </a:ext>
          </a:extLst>
        </xdr:cNvPr>
        <xdr:cNvSpPr txBox="1"/>
      </xdr:nvSpPr>
      <xdr:spPr>
        <a:xfrm>
          <a:off x="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2227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28200FFB-7EAE-41E0-91EB-3AC7AD9FEB9F}"/>
            </a:ext>
          </a:extLst>
        </xdr:cNvPr>
        <xdr:cNvSpPr txBox="1"/>
      </xdr:nvSpPr>
      <xdr:spPr>
        <a:xfrm>
          <a:off x="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2227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66A58EB5-F034-44FF-A3B5-6E0AC0C6ACB4}"/>
            </a:ext>
          </a:extLst>
        </xdr:cNvPr>
        <xdr:cNvSpPr txBox="1"/>
      </xdr:nvSpPr>
      <xdr:spPr>
        <a:xfrm>
          <a:off x="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2227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ACED6A7D-8024-406C-AF34-B2AEAF45C3DB}"/>
            </a:ext>
          </a:extLst>
        </xdr:cNvPr>
        <xdr:cNvSpPr txBox="1"/>
      </xdr:nvSpPr>
      <xdr:spPr>
        <a:xfrm>
          <a:off x="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E958C0A3-7225-496E-B3D4-57D065EC78E3}"/>
            </a:ext>
          </a:extLst>
        </xdr:cNvPr>
        <xdr:cNvSpPr txBox="1"/>
      </xdr:nvSpPr>
      <xdr:spPr>
        <a:xfrm>
          <a:off x="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788631A3-6931-4DE1-BB57-970F0453E15E}"/>
            </a:ext>
          </a:extLst>
        </xdr:cNvPr>
        <xdr:cNvSpPr txBox="1"/>
      </xdr:nvSpPr>
      <xdr:spPr>
        <a:xfrm>
          <a:off x="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AC927D2B-3A79-4C60-A3BC-A90B195B4D38}"/>
            </a:ext>
          </a:extLst>
        </xdr:cNvPr>
        <xdr:cNvSpPr txBox="1"/>
      </xdr:nvSpPr>
      <xdr:spPr>
        <a:xfrm>
          <a:off x="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E0EBA04A-66B7-438A-8B3B-A1A4C6FD43BF}"/>
            </a:ext>
          </a:extLst>
        </xdr:cNvPr>
        <xdr:cNvSpPr txBox="1"/>
      </xdr:nvSpPr>
      <xdr:spPr>
        <a:xfrm>
          <a:off x="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14EB92B6-45A9-49DF-BA56-FC1CE8F64826}"/>
            </a:ext>
          </a:extLst>
        </xdr:cNvPr>
        <xdr:cNvSpPr txBox="1"/>
      </xdr:nvSpPr>
      <xdr:spPr>
        <a:xfrm>
          <a:off x="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EE24941F-2686-4A2D-8ED3-BA6EA88F4ECB}"/>
            </a:ext>
          </a:extLst>
        </xdr:cNvPr>
        <xdr:cNvSpPr txBox="1"/>
      </xdr:nvSpPr>
      <xdr:spPr>
        <a:xfrm>
          <a:off x="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508FE3D-AE68-45DF-8CCC-E12D4094ACCB}"/>
            </a:ext>
          </a:extLst>
        </xdr:cNvPr>
        <xdr:cNvSpPr txBox="1"/>
      </xdr:nvSpPr>
      <xdr:spPr>
        <a:xfrm>
          <a:off x="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87C73AA5-7180-4E58-BA3A-942CD54BFA86}"/>
            </a:ext>
          </a:extLst>
        </xdr:cNvPr>
        <xdr:cNvSpPr txBox="1"/>
      </xdr:nvSpPr>
      <xdr:spPr>
        <a:xfrm>
          <a:off x="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2227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BCF52078-2F91-4E37-AF3F-E014FB0EE0C5}"/>
            </a:ext>
          </a:extLst>
        </xdr:cNvPr>
        <xdr:cNvSpPr txBox="1"/>
      </xdr:nvSpPr>
      <xdr:spPr>
        <a:xfrm>
          <a:off x="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2227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F6B7733-B648-48ED-8B81-3F1A50239C10}"/>
            </a:ext>
          </a:extLst>
        </xdr:cNvPr>
        <xdr:cNvSpPr txBox="1"/>
      </xdr:nvSpPr>
      <xdr:spPr>
        <a:xfrm>
          <a:off x="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2227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A3560550-E291-478E-9BEB-1CDAC4D00DBC}"/>
            </a:ext>
          </a:extLst>
        </xdr:cNvPr>
        <xdr:cNvSpPr txBox="1"/>
      </xdr:nvSpPr>
      <xdr:spPr>
        <a:xfrm>
          <a:off x="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2227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A4C07CCE-E674-40AA-81E8-E572ADE81800}"/>
            </a:ext>
          </a:extLst>
        </xdr:cNvPr>
        <xdr:cNvSpPr txBox="1"/>
      </xdr:nvSpPr>
      <xdr:spPr>
        <a:xfrm>
          <a:off x="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2227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FF8121A6-0D00-4530-83D0-7BD1A1A49C6E}"/>
            </a:ext>
          </a:extLst>
        </xdr:cNvPr>
        <xdr:cNvSpPr txBox="1"/>
      </xdr:nvSpPr>
      <xdr:spPr>
        <a:xfrm>
          <a:off x="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2227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19CE49FE-FF59-48E5-BDE3-7690CF3EDCCD}"/>
            </a:ext>
          </a:extLst>
        </xdr:cNvPr>
        <xdr:cNvSpPr txBox="1"/>
      </xdr:nvSpPr>
      <xdr:spPr>
        <a:xfrm>
          <a:off x="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2227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6A3E1B31-FA2A-4D9C-8104-D79960C153E1}"/>
            </a:ext>
          </a:extLst>
        </xdr:cNvPr>
        <xdr:cNvSpPr txBox="1"/>
      </xdr:nvSpPr>
      <xdr:spPr>
        <a:xfrm>
          <a:off x="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2227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C3CBC290-AD1C-4B9F-A497-43D4900E71DC}"/>
            </a:ext>
          </a:extLst>
        </xdr:cNvPr>
        <xdr:cNvSpPr txBox="1"/>
      </xdr:nvSpPr>
      <xdr:spPr>
        <a:xfrm>
          <a:off x="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77D52554-9130-4D12-B08C-0C6DED4D22A1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C05C3244-77E3-4FDB-B9E2-61F2EE610139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E7D4FFF0-B0AF-4F0D-91C8-ACE21DD0E2CC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CD05D734-1693-4AD4-96CB-1184F626BF5C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AD327AFB-934C-40B7-89F7-54ACEC2C48FF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FD316613-C01A-4D11-9313-A49D5C4D7902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65" cy="172227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CCE23426-8217-40E2-8A11-58CB98C0811C}"/>
            </a:ext>
          </a:extLst>
        </xdr:cNvPr>
        <xdr:cNvSpPr txBox="1"/>
      </xdr:nvSpPr>
      <xdr:spPr>
        <a:xfrm>
          <a:off x="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65" cy="172227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EE13A239-274F-45A5-8899-8F537D95C422}"/>
            </a:ext>
          </a:extLst>
        </xdr:cNvPr>
        <xdr:cNvSpPr txBox="1"/>
      </xdr:nvSpPr>
      <xdr:spPr>
        <a:xfrm>
          <a:off x="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65" cy="172227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DDFAA8F9-0021-4123-9EDA-BE5C7D4D7A0A}"/>
            </a:ext>
          </a:extLst>
        </xdr:cNvPr>
        <xdr:cNvSpPr txBox="1"/>
      </xdr:nvSpPr>
      <xdr:spPr>
        <a:xfrm>
          <a:off x="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</xdr:row>
      <xdr:rowOff>0</xdr:rowOff>
    </xdr:from>
    <xdr:ext cx="65" cy="172227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ACF7AFCF-AC30-427C-85EB-C7D53E914F05}"/>
            </a:ext>
          </a:extLst>
        </xdr:cNvPr>
        <xdr:cNvSpPr txBox="1"/>
      </xdr:nvSpPr>
      <xdr:spPr>
        <a:xfrm>
          <a:off x="0" y="698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A3ED09FD-26F9-468F-B5FC-D2551A05E5E9}"/>
            </a:ext>
          </a:extLst>
        </xdr:cNvPr>
        <xdr:cNvSpPr txBox="1"/>
      </xdr:nvSpPr>
      <xdr:spPr>
        <a:xfrm>
          <a:off x="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C22AE6BF-13E7-4C3F-951B-06E0AEC01B85}"/>
            </a:ext>
          </a:extLst>
        </xdr:cNvPr>
        <xdr:cNvSpPr txBox="1"/>
      </xdr:nvSpPr>
      <xdr:spPr>
        <a:xfrm>
          <a:off x="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BBB982C9-D9B8-4EEA-BEEB-59E195566CCB}"/>
            </a:ext>
          </a:extLst>
        </xdr:cNvPr>
        <xdr:cNvSpPr txBox="1"/>
      </xdr:nvSpPr>
      <xdr:spPr>
        <a:xfrm>
          <a:off x="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</xdr:row>
      <xdr:rowOff>0</xdr:rowOff>
    </xdr:from>
    <xdr:ext cx="65" cy="172227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1F80E1DA-6C09-45D3-9434-158743F38F1A}"/>
            </a:ext>
          </a:extLst>
        </xdr:cNvPr>
        <xdr:cNvSpPr txBox="1"/>
      </xdr:nvSpPr>
      <xdr:spPr>
        <a:xfrm>
          <a:off x="0" y="88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E9F1F6A4-BB45-46DB-A4DF-3FD252F01AF3}"/>
            </a:ext>
          </a:extLst>
        </xdr:cNvPr>
        <xdr:cNvSpPr txBox="1"/>
      </xdr:nvSpPr>
      <xdr:spPr>
        <a:xfrm>
          <a:off x="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E98F899C-30DC-4CEB-B36F-0A3E3BE15518}"/>
            </a:ext>
          </a:extLst>
        </xdr:cNvPr>
        <xdr:cNvSpPr txBox="1"/>
      </xdr:nvSpPr>
      <xdr:spPr>
        <a:xfrm>
          <a:off x="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7E9D9F79-1069-4EA5-8D6C-A3E8EDF0CED0}"/>
            </a:ext>
          </a:extLst>
        </xdr:cNvPr>
        <xdr:cNvSpPr txBox="1"/>
      </xdr:nvSpPr>
      <xdr:spPr>
        <a:xfrm>
          <a:off x="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</xdr:row>
      <xdr:rowOff>0</xdr:rowOff>
    </xdr:from>
    <xdr:ext cx="65" cy="172227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FF4C92E2-7BD4-4456-BAAA-2FEAF3BC0CB7}"/>
            </a:ext>
          </a:extLst>
        </xdr:cNvPr>
        <xdr:cNvSpPr txBox="1"/>
      </xdr:nvSpPr>
      <xdr:spPr>
        <a:xfrm>
          <a:off x="0" y="106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6DC6E794-CE2A-42F6-AC90-B7F485FB641F}"/>
            </a:ext>
          </a:extLst>
        </xdr:cNvPr>
        <xdr:cNvSpPr txBox="1"/>
      </xdr:nvSpPr>
      <xdr:spPr>
        <a:xfrm>
          <a:off x="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B2A4E46-678D-484C-932F-901BE0A2D620}"/>
            </a:ext>
          </a:extLst>
        </xdr:cNvPr>
        <xdr:cNvSpPr txBox="1"/>
      </xdr:nvSpPr>
      <xdr:spPr>
        <a:xfrm>
          <a:off x="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6385637-10D3-4BF0-B5D3-1D536C18726E}"/>
            </a:ext>
          </a:extLst>
        </xdr:cNvPr>
        <xdr:cNvSpPr txBox="1"/>
      </xdr:nvSpPr>
      <xdr:spPr>
        <a:xfrm>
          <a:off x="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</xdr:row>
      <xdr:rowOff>0</xdr:rowOff>
    </xdr:from>
    <xdr:ext cx="65" cy="172227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FE792532-E7D4-44AF-A018-246A3E94801F}"/>
            </a:ext>
          </a:extLst>
        </xdr:cNvPr>
        <xdr:cNvSpPr txBox="1"/>
      </xdr:nvSpPr>
      <xdr:spPr>
        <a:xfrm>
          <a:off x="0" y="125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293A5BE5-FE20-4F35-9AAC-F13AFB882EE7}"/>
            </a:ext>
          </a:extLst>
        </xdr:cNvPr>
        <xdr:cNvSpPr txBox="1"/>
      </xdr:nvSpPr>
      <xdr:spPr>
        <a:xfrm>
          <a:off x="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88947D33-1C03-4EEF-940F-570CC6B26687}"/>
            </a:ext>
          </a:extLst>
        </xdr:cNvPr>
        <xdr:cNvSpPr txBox="1"/>
      </xdr:nvSpPr>
      <xdr:spPr>
        <a:xfrm>
          <a:off x="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5B2BFEDA-1E23-42F7-AF3C-53BCCC49325E}"/>
            </a:ext>
          </a:extLst>
        </xdr:cNvPr>
        <xdr:cNvSpPr txBox="1"/>
      </xdr:nvSpPr>
      <xdr:spPr>
        <a:xfrm>
          <a:off x="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</xdr:row>
      <xdr:rowOff>0</xdr:rowOff>
    </xdr:from>
    <xdr:ext cx="65" cy="172227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4D2F0D24-69ED-46D1-993E-D168556D54E3}"/>
            </a:ext>
          </a:extLst>
        </xdr:cNvPr>
        <xdr:cNvSpPr txBox="1"/>
      </xdr:nvSpPr>
      <xdr:spPr>
        <a:xfrm>
          <a:off x="0" y="143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72227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76CB29ED-15E0-4191-81C3-8D9B1C16795E}"/>
            </a:ext>
          </a:extLst>
        </xdr:cNvPr>
        <xdr:cNvSpPr txBox="1"/>
      </xdr:nvSpPr>
      <xdr:spPr>
        <a:xfrm>
          <a:off x="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72227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35A9ED06-B50E-4007-BBFC-4157C1B676BF}"/>
            </a:ext>
          </a:extLst>
        </xdr:cNvPr>
        <xdr:cNvSpPr txBox="1"/>
      </xdr:nvSpPr>
      <xdr:spPr>
        <a:xfrm>
          <a:off x="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72227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BB4438AA-2AEA-46F7-AD58-42B7DF35CF3D}"/>
            </a:ext>
          </a:extLst>
        </xdr:cNvPr>
        <xdr:cNvSpPr txBox="1"/>
      </xdr:nvSpPr>
      <xdr:spPr>
        <a:xfrm>
          <a:off x="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65" cy="172227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FD2DC84B-2D15-4772-BD5B-342C728A3DDA}"/>
            </a:ext>
          </a:extLst>
        </xdr:cNvPr>
        <xdr:cNvSpPr txBox="1"/>
      </xdr:nvSpPr>
      <xdr:spPr>
        <a:xfrm>
          <a:off x="0" y="161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C18C27C5-29F4-48E2-A6A3-AA4DD59910E3}"/>
            </a:ext>
          </a:extLst>
        </xdr:cNvPr>
        <xdr:cNvSpPr txBox="1"/>
      </xdr:nvSpPr>
      <xdr:spPr>
        <a:xfrm>
          <a:off x="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9C571F14-6698-4588-9879-05AC95CE934F}"/>
            </a:ext>
          </a:extLst>
        </xdr:cNvPr>
        <xdr:cNvSpPr txBox="1"/>
      </xdr:nvSpPr>
      <xdr:spPr>
        <a:xfrm>
          <a:off x="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1B7D3D5D-B562-4343-B73E-C9B092E61B78}"/>
            </a:ext>
          </a:extLst>
        </xdr:cNvPr>
        <xdr:cNvSpPr txBox="1"/>
      </xdr:nvSpPr>
      <xdr:spPr>
        <a:xfrm>
          <a:off x="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</xdr:row>
      <xdr:rowOff>0</xdr:rowOff>
    </xdr:from>
    <xdr:ext cx="65" cy="172227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3B574319-DABE-4474-8197-7A9BC1A80BAC}"/>
            </a:ext>
          </a:extLst>
        </xdr:cNvPr>
        <xdr:cNvSpPr txBox="1"/>
      </xdr:nvSpPr>
      <xdr:spPr>
        <a:xfrm>
          <a:off x="0" y="180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E38B5B61-3D46-4E73-93ED-BD90D664927D}"/>
            </a:ext>
          </a:extLst>
        </xdr:cNvPr>
        <xdr:cNvSpPr txBox="1"/>
      </xdr:nvSpPr>
      <xdr:spPr>
        <a:xfrm>
          <a:off x="0" y="198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99A34324-1A7F-4549-8F6E-E4A2AE4BF652}"/>
            </a:ext>
          </a:extLst>
        </xdr:cNvPr>
        <xdr:cNvSpPr txBox="1"/>
      </xdr:nvSpPr>
      <xdr:spPr>
        <a:xfrm>
          <a:off x="0" y="198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27D9FEDB-F04F-45C6-8AD3-F89C103DAAE8}"/>
            </a:ext>
          </a:extLst>
        </xdr:cNvPr>
        <xdr:cNvSpPr txBox="1"/>
      </xdr:nvSpPr>
      <xdr:spPr>
        <a:xfrm>
          <a:off x="0" y="198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65" cy="172227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236D705-3CD1-421F-B196-5038D3AAAF20}"/>
            </a:ext>
          </a:extLst>
        </xdr:cNvPr>
        <xdr:cNvSpPr txBox="1"/>
      </xdr:nvSpPr>
      <xdr:spPr>
        <a:xfrm>
          <a:off x="0" y="1987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5319B587-0082-4EEC-B812-E876D87E6A5E}"/>
            </a:ext>
          </a:extLst>
        </xdr:cNvPr>
        <xdr:cNvSpPr txBox="1"/>
      </xdr:nvSpPr>
      <xdr:spPr>
        <a:xfrm>
          <a:off x="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2C2DE333-4442-44D8-8B4A-928415B3FE10}"/>
            </a:ext>
          </a:extLst>
        </xdr:cNvPr>
        <xdr:cNvSpPr txBox="1"/>
      </xdr:nvSpPr>
      <xdr:spPr>
        <a:xfrm>
          <a:off x="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6469195E-EA70-4F58-A696-FA79158F8AA2}"/>
            </a:ext>
          </a:extLst>
        </xdr:cNvPr>
        <xdr:cNvSpPr txBox="1"/>
      </xdr:nvSpPr>
      <xdr:spPr>
        <a:xfrm>
          <a:off x="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65" cy="172227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75CB008E-4A33-45DB-8CC7-9490B02276BB}"/>
            </a:ext>
          </a:extLst>
        </xdr:cNvPr>
        <xdr:cNvSpPr txBox="1"/>
      </xdr:nvSpPr>
      <xdr:spPr>
        <a:xfrm>
          <a:off x="0" y="2171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10EE199B-B222-474F-B351-BD0AD5666E22}"/>
            </a:ext>
          </a:extLst>
        </xdr:cNvPr>
        <xdr:cNvSpPr txBox="1"/>
      </xdr:nvSpPr>
      <xdr:spPr>
        <a:xfrm>
          <a:off x="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E0430E1D-9E28-411B-8F6F-F15576379DFC}"/>
            </a:ext>
          </a:extLst>
        </xdr:cNvPr>
        <xdr:cNvSpPr txBox="1"/>
      </xdr:nvSpPr>
      <xdr:spPr>
        <a:xfrm>
          <a:off x="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A5647781-3723-418F-9A5C-14ADF76638C1}"/>
            </a:ext>
          </a:extLst>
        </xdr:cNvPr>
        <xdr:cNvSpPr txBox="1"/>
      </xdr:nvSpPr>
      <xdr:spPr>
        <a:xfrm>
          <a:off x="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65" cy="172227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110EE155-0F5E-491E-8F23-B96F4D55D64B}"/>
            </a:ext>
          </a:extLst>
        </xdr:cNvPr>
        <xdr:cNvSpPr txBox="1"/>
      </xdr:nvSpPr>
      <xdr:spPr>
        <a:xfrm>
          <a:off x="0" y="2355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5D4ACCCE-5D56-4E8A-89A0-25ED2AACF063}"/>
            </a:ext>
          </a:extLst>
        </xdr:cNvPr>
        <xdr:cNvSpPr txBox="1"/>
      </xdr:nvSpPr>
      <xdr:spPr>
        <a:xfrm>
          <a:off x="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3578BCA3-D27D-42B1-AA0A-CE3D8A9CE51C}"/>
            </a:ext>
          </a:extLst>
        </xdr:cNvPr>
        <xdr:cNvSpPr txBox="1"/>
      </xdr:nvSpPr>
      <xdr:spPr>
        <a:xfrm>
          <a:off x="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551A2CE1-F479-458B-9C7B-3AB95DC9BB21}"/>
            </a:ext>
          </a:extLst>
        </xdr:cNvPr>
        <xdr:cNvSpPr txBox="1"/>
      </xdr:nvSpPr>
      <xdr:spPr>
        <a:xfrm>
          <a:off x="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65" cy="172227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CB332197-922E-48C3-A870-1171AF3163AC}"/>
            </a:ext>
          </a:extLst>
        </xdr:cNvPr>
        <xdr:cNvSpPr txBox="1"/>
      </xdr:nvSpPr>
      <xdr:spPr>
        <a:xfrm>
          <a:off x="0" y="254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65" cy="172227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1D55E60E-FE41-47AF-99C4-931DB86E62D7}"/>
            </a:ext>
          </a:extLst>
        </xdr:cNvPr>
        <xdr:cNvSpPr txBox="1"/>
      </xdr:nvSpPr>
      <xdr:spPr>
        <a:xfrm>
          <a:off x="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65" cy="172227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FC23B071-191E-445F-9660-4B2F8200B5FD}"/>
            </a:ext>
          </a:extLst>
        </xdr:cNvPr>
        <xdr:cNvSpPr txBox="1"/>
      </xdr:nvSpPr>
      <xdr:spPr>
        <a:xfrm>
          <a:off x="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65" cy="172227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7EDDF049-8465-4192-9DBF-7378FF3F2B92}"/>
            </a:ext>
          </a:extLst>
        </xdr:cNvPr>
        <xdr:cNvSpPr txBox="1"/>
      </xdr:nvSpPr>
      <xdr:spPr>
        <a:xfrm>
          <a:off x="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65" cy="172227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3392D09C-E700-4321-A885-65C699422CAA}"/>
            </a:ext>
          </a:extLst>
        </xdr:cNvPr>
        <xdr:cNvSpPr txBox="1"/>
      </xdr:nvSpPr>
      <xdr:spPr>
        <a:xfrm>
          <a:off x="0" y="27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BC00D4F1-1B06-47BB-9F69-D323AFF4535E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AEAC2303-C79D-4949-802C-DB677621B9DF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D13F2307-F266-464E-BFAF-33FA2980D12F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65" cy="172227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33F1CAAE-4E3B-4C40-9FF0-36A320179F57}"/>
            </a:ext>
          </a:extLst>
        </xdr:cNvPr>
        <xdr:cNvSpPr txBox="1"/>
      </xdr:nvSpPr>
      <xdr:spPr>
        <a:xfrm>
          <a:off x="0" y="2908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C27104E4-3221-4777-9336-003F7576D899}"/>
            </a:ext>
          </a:extLst>
        </xdr:cNvPr>
        <xdr:cNvSpPr txBox="1"/>
      </xdr:nvSpPr>
      <xdr:spPr>
        <a:xfrm>
          <a:off x="0" y="309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BA8A6A15-7F27-4ED1-BC38-0C9071460ECD}"/>
            </a:ext>
          </a:extLst>
        </xdr:cNvPr>
        <xdr:cNvSpPr txBox="1"/>
      </xdr:nvSpPr>
      <xdr:spPr>
        <a:xfrm>
          <a:off x="0" y="309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51C02D98-C29A-4731-A73D-0A1BB10AD165}"/>
            </a:ext>
          </a:extLst>
        </xdr:cNvPr>
        <xdr:cNvSpPr txBox="1"/>
      </xdr:nvSpPr>
      <xdr:spPr>
        <a:xfrm>
          <a:off x="0" y="309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65" cy="172227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1CC08CF2-8EB2-4EC7-B9C8-B04A15E7C21C}"/>
            </a:ext>
          </a:extLst>
        </xdr:cNvPr>
        <xdr:cNvSpPr txBox="1"/>
      </xdr:nvSpPr>
      <xdr:spPr>
        <a:xfrm>
          <a:off x="0" y="3092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65" cy="172227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49D39056-3DB4-4FCD-A93C-DC71ED49F10D}"/>
            </a:ext>
          </a:extLst>
        </xdr:cNvPr>
        <xdr:cNvSpPr txBox="1"/>
      </xdr:nvSpPr>
      <xdr:spPr>
        <a:xfrm>
          <a:off x="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65" cy="172227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5E98DC-068F-417D-930D-B62187F63EB8}"/>
            </a:ext>
          </a:extLst>
        </xdr:cNvPr>
        <xdr:cNvSpPr txBox="1"/>
      </xdr:nvSpPr>
      <xdr:spPr>
        <a:xfrm>
          <a:off x="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65" cy="172227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150DE7E9-91A9-4012-BBE1-94FC4133D7F3}"/>
            </a:ext>
          </a:extLst>
        </xdr:cNvPr>
        <xdr:cNvSpPr txBox="1"/>
      </xdr:nvSpPr>
      <xdr:spPr>
        <a:xfrm>
          <a:off x="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65" cy="172227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BB48FE36-A3E7-471E-B973-81246CA41553}"/>
            </a:ext>
          </a:extLst>
        </xdr:cNvPr>
        <xdr:cNvSpPr txBox="1"/>
      </xdr:nvSpPr>
      <xdr:spPr>
        <a:xfrm>
          <a:off x="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B9A7D6B8-7DA5-482A-91BD-9EC1E4044450}"/>
            </a:ext>
          </a:extLst>
        </xdr:cNvPr>
        <xdr:cNvSpPr txBox="1"/>
      </xdr:nvSpPr>
      <xdr:spPr>
        <a:xfrm>
          <a:off x="0" y="346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7D13E9A4-9FE6-4C7D-8E91-91FA0FDF76EC}"/>
            </a:ext>
          </a:extLst>
        </xdr:cNvPr>
        <xdr:cNvSpPr txBox="1"/>
      </xdr:nvSpPr>
      <xdr:spPr>
        <a:xfrm>
          <a:off x="0" y="346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712514F4-C2D7-49D4-AD6A-7352E1BF5623}"/>
            </a:ext>
          </a:extLst>
        </xdr:cNvPr>
        <xdr:cNvSpPr txBox="1"/>
      </xdr:nvSpPr>
      <xdr:spPr>
        <a:xfrm>
          <a:off x="0" y="346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65" cy="172227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36422E9F-CDD8-498B-8AA2-E75B9BC575FC}"/>
            </a:ext>
          </a:extLst>
        </xdr:cNvPr>
        <xdr:cNvSpPr txBox="1"/>
      </xdr:nvSpPr>
      <xdr:spPr>
        <a:xfrm>
          <a:off x="0" y="3460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4CDEE292-3EAD-414C-A3FD-E503B2C8C3D4}"/>
            </a:ext>
          </a:extLst>
        </xdr:cNvPr>
        <xdr:cNvSpPr txBox="1"/>
      </xdr:nvSpPr>
      <xdr:spPr>
        <a:xfrm>
          <a:off x="0" y="364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C202ECDC-BAB1-4687-9E77-970A978777D7}"/>
            </a:ext>
          </a:extLst>
        </xdr:cNvPr>
        <xdr:cNvSpPr txBox="1"/>
      </xdr:nvSpPr>
      <xdr:spPr>
        <a:xfrm>
          <a:off x="0" y="364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EAB067E0-2C32-48D0-97B6-B72B0B024F94}"/>
            </a:ext>
          </a:extLst>
        </xdr:cNvPr>
        <xdr:cNvSpPr txBox="1"/>
      </xdr:nvSpPr>
      <xdr:spPr>
        <a:xfrm>
          <a:off x="0" y="364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65" cy="172227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FBECAE50-E129-4436-9D79-2D27411AD334}"/>
            </a:ext>
          </a:extLst>
        </xdr:cNvPr>
        <xdr:cNvSpPr txBox="1"/>
      </xdr:nvSpPr>
      <xdr:spPr>
        <a:xfrm>
          <a:off x="0" y="364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FB04EF76-D8AB-4F5D-866C-267091354030}"/>
            </a:ext>
          </a:extLst>
        </xdr:cNvPr>
        <xdr:cNvSpPr txBox="1"/>
      </xdr:nvSpPr>
      <xdr:spPr>
        <a:xfrm>
          <a:off x="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5DC39938-C0E5-4D75-A667-268ABBB2572D}"/>
            </a:ext>
          </a:extLst>
        </xdr:cNvPr>
        <xdr:cNvSpPr txBox="1"/>
      </xdr:nvSpPr>
      <xdr:spPr>
        <a:xfrm>
          <a:off x="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53124BDC-789E-4026-AD26-33B8D06F4049}"/>
            </a:ext>
          </a:extLst>
        </xdr:cNvPr>
        <xdr:cNvSpPr txBox="1"/>
      </xdr:nvSpPr>
      <xdr:spPr>
        <a:xfrm>
          <a:off x="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65" cy="172227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887AC54C-684B-4244-B7E8-BC9F5F0FD1B8}"/>
            </a:ext>
          </a:extLst>
        </xdr:cNvPr>
        <xdr:cNvSpPr txBox="1"/>
      </xdr:nvSpPr>
      <xdr:spPr>
        <a:xfrm>
          <a:off x="0" y="3829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65" cy="172227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4523860E-00B0-4071-9E53-2F7045B25673}"/>
            </a:ext>
          </a:extLst>
        </xdr:cNvPr>
        <xdr:cNvSpPr txBox="1"/>
      </xdr:nvSpPr>
      <xdr:spPr>
        <a:xfrm>
          <a:off x="0" y="41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65" cy="172227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2E176E59-21CC-4E76-B9D1-8A788828BF09}"/>
            </a:ext>
          </a:extLst>
        </xdr:cNvPr>
        <xdr:cNvSpPr txBox="1"/>
      </xdr:nvSpPr>
      <xdr:spPr>
        <a:xfrm>
          <a:off x="0" y="41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65" cy="172227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674CA183-2AF9-4E8F-9947-C3C0EBBBE1FA}"/>
            </a:ext>
          </a:extLst>
        </xdr:cNvPr>
        <xdr:cNvSpPr txBox="1"/>
      </xdr:nvSpPr>
      <xdr:spPr>
        <a:xfrm>
          <a:off x="0" y="41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65" cy="172227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C131A095-F6B3-48E0-B934-4EFCD5355EBE}"/>
            </a:ext>
          </a:extLst>
        </xdr:cNvPr>
        <xdr:cNvSpPr txBox="1"/>
      </xdr:nvSpPr>
      <xdr:spPr>
        <a:xfrm>
          <a:off x="0" y="4197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FBFE7148-0548-4367-A73E-0FB6EE801185}"/>
            </a:ext>
          </a:extLst>
        </xdr:cNvPr>
        <xdr:cNvSpPr txBox="1"/>
      </xdr:nvSpPr>
      <xdr:spPr>
        <a:xfrm>
          <a:off x="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20FB44A-961A-4486-88D0-B7472A625B54}"/>
            </a:ext>
          </a:extLst>
        </xdr:cNvPr>
        <xdr:cNvSpPr txBox="1"/>
      </xdr:nvSpPr>
      <xdr:spPr>
        <a:xfrm>
          <a:off x="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EB794324-6C89-45CD-AD85-2335B226F58D}"/>
            </a:ext>
          </a:extLst>
        </xdr:cNvPr>
        <xdr:cNvSpPr txBox="1"/>
      </xdr:nvSpPr>
      <xdr:spPr>
        <a:xfrm>
          <a:off x="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65" cy="172227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7AAE999B-FF40-4337-8C1C-00580E93E0B3}"/>
            </a:ext>
          </a:extLst>
        </xdr:cNvPr>
        <xdr:cNvSpPr txBox="1"/>
      </xdr:nvSpPr>
      <xdr:spPr>
        <a:xfrm>
          <a:off x="0" y="4381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DD2FF8F3-EF07-4467-BCB9-8266EEA75C23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5F1FA5E5-B2A5-467A-8930-AE66774B26B2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1EE7662E-5BEE-429D-9040-D93AF72A5359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B8644DE0-0770-4B37-B71B-E10E178E79C5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1A552846-679C-43D9-85D5-41EE13581891}"/>
            </a:ext>
          </a:extLst>
        </xdr:cNvPr>
        <xdr:cNvSpPr txBox="1"/>
      </xdr:nvSpPr>
      <xdr:spPr>
        <a:xfrm>
          <a:off x="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9504158E-DDED-42DB-B577-C477C0FD9DB3}"/>
            </a:ext>
          </a:extLst>
        </xdr:cNvPr>
        <xdr:cNvSpPr txBox="1"/>
      </xdr:nvSpPr>
      <xdr:spPr>
        <a:xfrm>
          <a:off x="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D81A0EF9-5922-4A1B-8ADA-37F1DD220A35}"/>
            </a:ext>
          </a:extLst>
        </xdr:cNvPr>
        <xdr:cNvSpPr txBox="1"/>
      </xdr:nvSpPr>
      <xdr:spPr>
        <a:xfrm>
          <a:off x="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24</xdr:row>
      <xdr:rowOff>0</xdr:rowOff>
    </xdr:from>
    <xdr:ext cx="65" cy="172227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3A4C97B7-46D5-4487-8C2A-4E64371F368B}"/>
            </a:ext>
          </a:extLst>
        </xdr:cNvPr>
        <xdr:cNvSpPr txBox="1"/>
      </xdr:nvSpPr>
      <xdr:spPr>
        <a:xfrm>
          <a:off x="0" y="45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65" cy="172227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21996CB8-4AC8-4557-953F-CFA927A8F7CD}"/>
            </a:ext>
          </a:extLst>
        </xdr:cNvPr>
        <xdr:cNvSpPr txBox="1"/>
      </xdr:nvSpPr>
      <xdr:spPr>
        <a:xfrm>
          <a:off x="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65" cy="172227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3B35B02B-D2D6-441F-81FB-41A7FCCB1773}"/>
            </a:ext>
          </a:extLst>
        </xdr:cNvPr>
        <xdr:cNvSpPr txBox="1"/>
      </xdr:nvSpPr>
      <xdr:spPr>
        <a:xfrm>
          <a:off x="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65" cy="172227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B30E56A7-4B9B-4256-99DB-E866AFA1A6B2}"/>
            </a:ext>
          </a:extLst>
        </xdr:cNvPr>
        <xdr:cNvSpPr txBox="1"/>
      </xdr:nvSpPr>
      <xdr:spPr>
        <a:xfrm>
          <a:off x="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25</xdr:row>
      <xdr:rowOff>0</xdr:rowOff>
    </xdr:from>
    <xdr:ext cx="65" cy="172227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4336B709-7C2E-4CDC-A5F4-9E8C6B1457C3}"/>
            </a:ext>
          </a:extLst>
        </xdr:cNvPr>
        <xdr:cNvSpPr txBox="1"/>
      </xdr:nvSpPr>
      <xdr:spPr>
        <a:xfrm>
          <a:off x="0" y="4749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2227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4CD6AE52-EB71-4821-989C-8C0903E86BB9}"/>
            </a:ext>
          </a:extLst>
        </xdr:cNvPr>
        <xdr:cNvSpPr txBox="1"/>
      </xdr:nvSpPr>
      <xdr:spPr>
        <a:xfrm>
          <a:off x="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2227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4810B99E-4BBE-4F7C-9FBE-84A8AD302D54}"/>
            </a:ext>
          </a:extLst>
        </xdr:cNvPr>
        <xdr:cNvSpPr txBox="1"/>
      </xdr:nvSpPr>
      <xdr:spPr>
        <a:xfrm>
          <a:off x="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2227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98121D2A-9664-4397-B008-41884D0BA5E0}"/>
            </a:ext>
          </a:extLst>
        </xdr:cNvPr>
        <xdr:cNvSpPr txBox="1"/>
      </xdr:nvSpPr>
      <xdr:spPr>
        <a:xfrm>
          <a:off x="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2227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3F2BF71F-5D58-408B-AEBB-47605E72666B}"/>
            </a:ext>
          </a:extLst>
        </xdr:cNvPr>
        <xdr:cNvSpPr txBox="1"/>
      </xdr:nvSpPr>
      <xdr:spPr>
        <a:xfrm>
          <a:off x="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2227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609895E2-90D5-4946-A3F6-54293802C1D9}"/>
            </a:ext>
          </a:extLst>
        </xdr:cNvPr>
        <xdr:cNvSpPr txBox="1"/>
      </xdr:nvSpPr>
      <xdr:spPr>
        <a:xfrm>
          <a:off x="0" y="511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2227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530227AE-3591-4B18-867A-6BAF72DE4990}"/>
            </a:ext>
          </a:extLst>
        </xdr:cNvPr>
        <xdr:cNvSpPr txBox="1"/>
      </xdr:nvSpPr>
      <xdr:spPr>
        <a:xfrm>
          <a:off x="0" y="511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2227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ACC4B302-AC63-4E55-BE74-41DF8658CD3D}"/>
            </a:ext>
          </a:extLst>
        </xdr:cNvPr>
        <xdr:cNvSpPr txBox="1"/>
      </xdr:nvSpPr>
      <xdr:spPr>
        <a:xfrm>
          <a:off x="0" y="511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65" cy="172227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F7E0723D-540F-4994-833B-35572C480D06}"/>
            </a:ext>
          </a:extLst>
        </xdr:cNvPr>
        <xdr:cNvSpPr txBox="1"/>
      </xdr:nvSpPr>
      <xdr:spPr>
        <a:xfrm>
          <a:off x="0" y="511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65" cy="172227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9F9DB23B-5D30-490A-A7F0-856CAFD64142}"/>
            </a:ext>
          </a:extLst>
        </xdr:cNvPr>
        <xdr:cNvSpPr txBox="1"/>
      </xdr:nvSpPr>
      <xdr:spPr>
        <a:xfrm>
          <a:off x="0" y="530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65" cy="172227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74E837B6-A696-4230-B4B5-0F245BFCA00F}"/>
            </a:ext>
          </a:extLst>
        </xdr:cNvPr>
        <xdr:cNvSpPr txBox="1"/>
      </xdr:nvSpPr>
      <xdr:spPr>
        <a:xfrm>
          <a:off x="0" y="530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65" cy="172227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6E6FC350-8A78-4A22-9CA9-E365A76C8DC2}"/>
            </a:ext>
          </a:extLst>
        </xdr:cNvPr>
        <xdr:cNvSpPr txBox="1"/>
      </xdr:nvSpPr>
      <xdr:spPr>
        <a:xfrm>
          <a:off x="0" y="530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65" cy="172227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9429BAFC-524B-4846-AAB5-80D0FEBE517D}"/>
            </a:ext>
          </a:extLst>
        </xdr:cNvPr>
        <xdr:cNvSpPr txBox="1"/>
      </xdr:nvSpPr>
      <xdr:spPr>
        <a:xfrm>
          <a:off x="0" y="530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2A03F9C3-771B-4F2C-B9D9-F5C4EC4A14D1}"/>
            </a:ext>
          </a:extLst>
        </xdr:cNvPr>
        <xdr:cNvSpPr txBox="1"/>
      </xdr:nvSpPr>
      <xdr:spPr>
        <a:xfrm>
          <a:off x="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8C383958-2E14-470E-B77B-BEA3B927E577}"/>
            </a:ext>
          </a:extLst>
        </xdr:cNvPr>
        <xdr:cNvSpPr txBox="1"/>
      </xdr:nvSpPr>
      <xdr:spPr>
        <a:xfrm>
          <a:off x="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6D6D6783-160A-491A-9890-F4818F135A41}"/>
            </a:ext>
          </a:extLst>
        </xdr:cNvPr>
        <xdr:cNvSpPr txBox="1"/>
      </xdr:nvSpPr>
      <xdr:spPr>
        <a:xfrm>
          <a:off x="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29</xdr:row>
      <xdr:rowOff>0</xdr:rowOff>
    </xdr:from>
    <xdr:ext cx="65" cy="172227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A3D53113-8EF2-48B8-B8D8-DCFEA7B7263D}"/>
            </a:ext>
          </a:extLst>
        </xdr:cNvPr>
        <xdr:cNvSpPr txBox="1"/>
      </xdr:nvSpPr>
      <xdr:spPr>
        <a:xfrm>
          <a:off x="0" y="5486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2227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E08387BE-9143-4A6B-9680-AD65C51047F5}"/>
            </a:ext>
          </a:extLst>
        </xdr:cNvPr>
        <xdr:cNvSpPr txBox="1"/>
      </xdr:nvSpPr>
      <xdr:spPr>
        <a:xfrm>
          <a:off x="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2227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DE2662A5-A50B-44CC-9A76-747FFF4CEF7E}"/>
            </a:ext>
          </a:extLst>
        </xdr:cNvPr>
        <xdr:cNvSpPr txBox="1"/>
      </xdr:nvSpPr>
      <xdr:spPr>
        <a:xfrm>
          <a:off x="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2227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E97FB882-C15B-4827-95A0-020E12A52ADD}"/>
            </a:ext>
          </a:extLst>
        </xdr:cNvPr>
        <xdr:cNvSpPr txBox="1"/>
      </xdr:nvSpPr>
      <xdr:spPr>
        <a:xfrm>
          <a:off x="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30</xdr:row>
      <xdr:rowOff>0</xdr:rowOff>
    </xdr:from>
    <xdr:ext cx="65" cy="172227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4834220-056E-4E3B-883D-21164F364BD4}"/>
            </a:ext>
          </a:extLst>
        </xdr:cNvPr>
        <xdr:cNvSpPr txBox="1"/>
      </xdr:nvSpPr>
      <xdr:spPr>
        <a:xfrm>
          <a:off x="0" y="5670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B474117E-05E9-486A-98BD-8FB234C2B550}"/>
            </a:ext>
          </a:extLst>
        </xdr:cNvPr>
        <xdr:cNvSpPr txBox="1"/>
      </xdr:nvSpPr>
      <xdr:spPr>
        <a:xfrm>
          <a:off x="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8EA6849D-5BE0-4B10-A53A-7B07988101FB}"/>
            </a:ext>
          </a:extLst>
        </xdr:cNvPr>
        <xdr:cNvSpPr txBox="1"/>
      </xdr:nvSpPr>
      <xdr:spPr>
        <a:xfrm>
          <a:off x="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6050B373-B51C-4E9E-9244-9B9EC3AB8AAA}"/>
            </a:ext>
          </a:extLst>
        </xdr:cNvPr>
        <xdr:cNvSpPr txBox="1"/>
      </xdr:nvSpPr>
      <xdr:spPr>
        <a:xfrm>
          <a:off x="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31</xdr:row>
      <xdr:rowOff>0</xdr:rowOff>
    </xdr:from>
    <xdr:ext cx="65" cy="172227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169BC764-2D02-4A66-B9E1-553A54DE16B2}"/>
            </a:ext>
          </a:extLst>
        </xdr:cNvPr>
        <xdr:cNvSpPr txBox="1"/>
      </xdr:nvSpPr>
      <xdr:spPr>
        <a:xfrm>
          <a:off x="0" y="585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2227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DC15147C-B04A-4D81-A411-CAA1A3E73CB5}"/>
            </a:ext>
          </a:extLst>
        </xdr:cNvPr>
        <xdr:cNvSpPr txBox="1"/>
      </xdr:nvSpPr>
      <xdr:spPr>
        <a:xfrm>
          <a:off x="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2227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F25DB3C6-43AE-4C55-9DD3-AB4B2731FFD9}"/>
            </a:ext>
          </a:extLst>
        </xdr:cNvPr>
        <xdr:cNvSpPr txBox="1"/>
      </xdr:nvSpPr>
      <xdr:spPr>
        <a:xfrm>
          <a:off x="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2227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789C2F69-EAB2-466C-9B42-E4518479CBEE}"/>
            </a:ext>
          </a:extLst>
        </xdr:cNvPr>
        <xdr:cNvSpPr txBox="1"/>
      </xdr:nvSpPr>
      <xdr:spPr>
        <a:xfrm>
          <a:off x="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32</xdr:row>
      <xdr:rowOff>0</xdr:rowOff>
    </xdr:from>
    <xdr:ext cx="65" cy="172227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B5B7F99F-40DD-405B-9471-907113E0F776}"/>
            </a:ext>
          </a:extLst>
        </xdr:cNvPr>
        <xdr:cNvSpPr txBox="1"/>
      </xdr:nvSpPr>
      <xdr:spPr>
        <a:xfrm>
          <a:off x="0" y="603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2227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539C5EBC-2363-446C-B5B1-37D5BE2F4AB8}"/>
            </a:ext>
          </a:extLst>
        </xdr:cNvPr>
        <xdr:cNvSpPr txBox="1"/>
      </xdr:nvSpPr>
      <xdr:spPr>
        <a:xfrm>
          <a:off x="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2227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38BF0DBA-3F1E-4399-A5A9-31ABA15A4F83}"/>
            </a:ext>
          </a:extLst>
        </xdr:cNvPr>
        <xdr:cNvSpPr txBox="1"/>
      </xdr:nvSpPr>
      <xdr:spPr>
        <a:xfrm>
          <a:off x="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2227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4F2A09A4-EB86-4318-8E5D-9C11C6AFA0C4}"/>
            </a:ext>
          </a:extLst>
        </xdr:cNvPr>
        <xdr:cNvSpPr txBox="1"/>
      </xdr:nvSpPr>
      <xdr:spPr>
        <a:xfrm>
          <a:off x="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65" cy="172227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B68E0DD9-ED3E-4E80-B892-2D1CAFFC9DAA}"/>
            </a:ext>
          </a:extLst>
        </xdr:cNvPr>
        <xdr:cNvSpPr txBox="1"/>
      </xdr:nvSpPr>
      <xdr:spPr>
        <a:xfrm>
          <a:off x="0" y="6223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65" cy="172227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2F5E32F8-EC5D-4E1A-B36C-6571B3D1A77A}"/>
            </a:ext>
          </a:extLst>
        </xdr:cNvPr>
        <xdr:cNvSpPr txBox="1"/>
      </xdr:nvSpPr>
      <xdr:spPr>
        <a:xfrm>
          <a:off x="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65" cy="172227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A763F882-6C9D-425F-8FC6-FF07950240C8}"/>
            </a:ext>
          </a:extLst>
        </xdr:cNvPr>
        <xdr:cNvSpPr txBox="1"/>
      </xdr:nvSpPr>
      <xdr:spPr>
        <a:xfrm>
          <a:off x="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65" cy="172227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50FA4DB0-29A1-4DA2-AC03-E62D0CE6F025}"/>
            </a:ext>
          </a:extLst>
        </xdr:cNvPr>
        <xdr:cNvSpPr txBox="1"/>
      </xdr:nvSpPr>
      <xdr:spPr>
        <a:xfrm>
          <a:off x="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65" cy="172227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6289CA3E-7A8D-4A25-BA39-E45B53CDE7A0}"/>
            </a:ext>
          </a:extLst>
        </xdr:cNvPr>
        <xdr:cNvSpPr txBox="1"/>
      </xdr:nvSpPr>
      <xdr:spPr>
        <a:xfrm>
          <a:off x="0" y="6407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2227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C5AD8BB5-DAC1-4FDC-B9C6-16F94A0AB8DD}"/>
            </a:ext>
          </a:extLst>
        </xdr:cNvPr>
        <xdr:cNvSpPr txBox="1"/>
      </xdr:nvSpPr>
      <xdr:spPr>
        <a:xfrm>
          <a:off x="0" y="6591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2227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EF0E16A1-176D-4188-96CF-AA0DB9AEF42A}"/>
            </a:ext>
          </a:extLst>
        </xdr:cNvPr>
        <xdr:cNvSpPr txBox="1"/>
      </xdr:nvSpPr>
      <xdr:spPr>
        <a:xfrm>
          <a:off x="0" y="6591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2227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2081A1EA-8C6F-47D8-BDFD-51716BAF2C19}"/>
            </a:ext>
          </a:extLst>
        </xdr:cNvPr>
        <xdr:cNvSpPr txBox="1"/>
      </xdr:nvSpPr>
      <xdr:spPr>
        <a:xfrm>
          <a:off x="0" y="6591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" cy="172227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68FDB353-7F06-4570-BE63-624AA4D41C4D}"/>
            </a:ext>
          </a:extLst>
        </xdr:cNvPr>
        <xdr:cNvSpPr txBox="1"/>
      </xdr:nvSpPr>
      <xdr:spPr>
        <a:xfrm>
          <a:off x="0" y="6591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2227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C335947B-B9C0-462A-AB8E-B476D7183E2F}"/>
            </a:ext>
          </a:extLst>
        </xdr:cNvPr>
        <xdr:cNvSpPr txBox="1"/>
      </xdr:nvSpPr>
      <xdr:spPr>
        <a:xfrm>
          <a:off x="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2227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400DC198-E6D6-46C1-82CF-667162D9D598}"/>
            </a:ext>
          </a:extLst>
        </xdr:cNvPr>
        <xdr:cNvSpPr txBox="1"/>
      </xdr:nvSpPr>
      <xdr:spPr>
        <a:xfrm>
          <a:off x="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2227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8B03D531-72A6-48EF-B4CA-3368D108E0BE}"/>
            </a:ext>
          </a:extLst>
        </xdr:cNvPr>
        <xdr:cNvSpPr txBox="1"/>
      </xdr:nvSpPr>
      <xdr:spPr>
        <a:xfrm>
          <a:off x="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36</xdr:row>
      <xdr:rowOff>0</xdr:rowOff>
    </xdr:from>
    <xdr:ext cx="65" cy="172227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60F4F3F9-885D-4807-B39F-92B0DB4E23EE}"/>
            </a:ext>
          </a:extLst>
        </xdr:cNvPr>
        <xdr:cNvSpPr txBox="1"/>
      </xdr:nvSpPr>
      <xdr:spPr>
        <a:xfrm>
          <a:off x="0" y="6775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65" cy="172227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2831BEB0-BE7B-4EA7-92BD-6E770184E24A}"/>
            </a:ext>
          </a:extLst>
        </xdr:cNvPr>
        <xdr:cNvSpPr txBox="1"/>
      </xdr:nvSpPr>
      <xdr:spPr>
        <a:xfrm>
          <a:off x="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65" cy="172227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F645867B-91A6-4D01-AD9D-D3F0150DA0AE}"/>
            </a:ext>
          </a:extLst>
        </xdr:cNvPr>
        <xdr:cNvSpPr txBox="1"/>
      </xdr:nvSpPr>
      <xdr:spPr>
        <a:xfrm>
          <a:off x="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65" cy="172227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F6D7BE42-CCDA-418C-A45B-679615B53E6D}"/>
            </a:ext>
          </a:extLst>
        </xdr:cNvPr>
        <xdr:cNvSpPr txBox="1"/>
      </xdr:nvSpPr>
      <xdr:spPr>
        <a:xfrm>
          <a:off x="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37</xdr:row>
      <xdr:rowOff>0</xdr:rowOff>
    </xdr:from>
    <xdr:ext cx="65" cy="172227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5B6E8656-3FCC-43A3-B80B-9CDC5996EEE1}"/>
            </a:ext>
          </a:extLst>
        </xdr:cNvPr>
        <xdr:cNvSpPr txBox="1"/>
      </xdr:nvSpPr>
      <xdr:spPr>
        <a:xfrm>
          <a:off x="0" y="6959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2227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D43EF7D-CAF7-4F20-BA6A-1FB2FDF19AEC}"/>
            </a:ext>
          </a:extLst>
        </xdr:cNvPr>
        <xdr:cNvSpPr txBox="1"/>
      </xdr:nvSpPr>
      <xdr:spPr>
        <a:xfrm>
          <a:off x="0" y="71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2227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9F0787CD-CDB1-4A49-B2A1-E297A6326B4B}"/>
            </a:ext>
          </a:extLst>
        </xdr:cNvPr>
        <xdr:cNvSpPr txBox="1"/>
      </xdr:nvSpPr>
      <xdr:spPr>
        <a:xfrm>
          <a:off x="0" y="71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2227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4D4BE4C8-A927-4D68-AEDE-00B3B6DC27A9}"/>
            </a:ext>
          </a:extLst>
        </xdr:cNvPr>
        <xdr:cNvSpPr txBox="1"/>
      </xdr:nvSpPr>
      <xdr:spPr>
        <a:xfrm>
          <a:off x="0" y="71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38</xdr:row>
      <xdr:rowOff>0</xdr:rowOff>
    </xdr:from>
    <xdr:ext cx="65" cy="172227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25419251-3DCA-46FB-AA6B-DB9F19691206}"/>
            </a:ext>
          </a:extLst>
        </xdr:cNvPr>
        <xdr:cNvSpPr txBox="1"/>
      </xdr:nvSpPr>
      <xdr:spPr>
        <a:xfrm>
          <a:off x="0" y="7143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2227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68D37669-5D2E-4CE0-9033-480BA378C169}"/>
            </a:ext>
          </a:extLst>
        </xdr:cNvPr>
        <xdr:cNvSpPr txBox="1"/>
      </xdr:nvSpPr>
      <xdr:spPr>
        <a:xfrm>
          <a:off x="0" y="732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2227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9210D816-ED62-4BF8-AF8E-1EB7CF1B2A7F}"/>
            </a:ext>
          </a:extLst>
        </xdr:cNvPr>
        <xdr:cNvSpPr txBox="1"/>
      </xdr:nvSpPr>
      <xdr:spPr>
        <a:xfrm>
          <a:off x="0" y="732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2227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5D12E4C-D45E-4D1E-93C9-8599C4B22FEA}"/>
            </a:ext>
          </a:extLst>
        </xdr:cNvPr>
        <xdr:cNvSpPr txBox="1"/>
      </xdr:nvSpPr>
      <xdr:spPr>
        <a:xfrm>
          <a:off x="0" y="732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39</xdr:row>
      <xdr:rowOff>0</xdr:rowOff>
    </xdr:from>
    <xdr:ext cx="65" cy="172227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633052FC-3C95-4814-845E-8E7B4D472745}"/>
            </a:ext>
          </a:extLst>
        </xdr:cNvPr>
        <xdr:cNvSpPr txBox="1"/>
      </xdr:nvSpPr>
      <xdr:spPr>
        <a:xfrm>
          <a:off x="0" y="7327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65" cy="172227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9277EC28-4E8E-48FF-9016-0039E21EBD73}"/>
            </a:ext>
          </a:extLst>
        </xdr:cNvPr>
        <xdr:cNvSpPr txBox="1"/>
      </xdr:nvSpPr>
      <xdr:spPr>
        <a:xfrm>
          <a:off x="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65" cy="172227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2AD8BCCB-864C-4901-BD94-783EFB97D742}"/>
            </a:ext>
          </a:extLst>
        </xdr:cNvPr>
        <xdr:cNvSpPr txBox="1"/>
      </xdr:nvSpPr>
      <xdr:spPr>
        <a:xfrm>
          <a:off x="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65" cy="172227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56A14815-B6E9-4F50-8C16-4E6FF8FD7F1E}"/>
            </a:ext>
          </a:extLst>
        </xdr:cNvPr>
        <xdr:cNvSpPr txBox="1"/>
      </xdr:nvSpPr>
      <xdr:spPr>
        <a:xfrm>
          <a:off x="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65" cy="172227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78BBB563-85AF-4E8B-A89C-1D16307FE071}"/>
            </a:ext>
          </a:extLst>
        </xdr:cNvPr>
        <xdr:cNvSpPr txBox="1"/>
      </xdr:nvSpPr>
      <xdr:spPr>
        <a:xfrm>
          <a:off x="0" y="751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2227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9B89BEE-FAD4-41A2-B4E4-20E709739AEE}"/>
            </a:ext>
          </a:extLst>
        </xdr:cNvPr>
        <xdr:cNvSpPr txBox="1"/>
      </xdr:nvSpPr>
      <xdr:spPr>
        <a:xfrm>
          <a:off x="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2227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F46C365C-7790-43B3-8CC3-7D23048CCEFA}"/>
            </a:ext>
          </a:extLst>
        </xdr:cNvPr>
        <xdr:cNvSpPr txBox="1"/>
      </xdr:nvSpPr>
      <xdr:spPr>
        <a:xfrm>
          <a:off x="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2227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2FBCD90-8DC5-4F29-942E-14A79465C6E9}"/>
            </a:ext>
          </a:extLst>
        </xdr:cNvPr>
        <xdr:cNvSpPr txBox="1"/>
      </xdr:nvSpPr>
      <xdr:spPr>
        <a:xfrm>
          <a:off x="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5" cy="172227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F649EB4F-D8A6-463D-91E5-5DED1F0BAFFE}"/>
            </a:ext>
          </a:extLst>
        </xdr:cNvPr>
        <xdr:cNvSpPr txBox="1"/>
      </xdr:nvSpPr>
      <xdr:spPr>
        <a:xfrm>
          <a:off x="0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2227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F572ED18-1FB6-47E7-BAFB-7DAC302A499E}"/>
            </a:ext>
          </a:extLst>
        </xdr:cNvPr>
        <xdr:cNvSpPr txBox="1"/>
      </xdr:nvSpPr>
      <xdr:spPr>
        <a:xfrm>
          <a:off x="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2227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E07EF8E1-6B75-423A-A60B-75465AE109D8}"/>
            </a:ext>
          </a:extLst>
        </xdr:cNvPr>
        <xdr:cNvSpPr txBox="1"/>
      </xdr:nvSpPr>
      <xdr:spPr>
        <a:xfrm>
          <a:off x="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2227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481733A2-36D3-4F18-8687-3E658230DED0}"/>
            </a:ext>
          </a:extLst>
        </xdr:cNvPr>
        <xdr:cNvSpPr txBox="1"/>
      </xdr:nvSpPr>
      <xdr:spPr>
        <a:xfrm>
          <a:off x="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42</xdr:row>
      <xdr:rowOff>0</xdr:rowOff>
    </xdr:from>
    <xdr:ext cx="65" cy="172227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C959D0C7-88B7-4049-A8F0-565A2DF1456B}"/>
            </a:ext>
          </a:extLst>
        </xdr:cNvPr>
        <xdr:cNvSpPr txBox="1"/>
      </xdr:nvSpPr>
      <xdr:spPr>
        <a:xfrm>
          <a:off x="0" y="788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65" cy="172227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3622B3D0-F6D3-4B57-AEE0-6DB1769B579B}"/>
            </a:ext>
          </a:extLst>
        </xdr:cNvPr>
        <xdr:cNvSpPr txBox="1"/>
      </xdr:nvSpPr>
      <xdr:spPr>
        <a:xfrm>
          <a:off x="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65" cy="172227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34C16E2A-84FC-450B-A99C-64527FB79D43}"/>
            </a:ext>
          </a:extLst>
        </xdr:cNvPr>
        <xdr:cNvSpPr txBox="1"/>
      </xdr:nvSpPr>
      <xdr:spPr>
        <a:xfrm>
          <a:off x="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65" cy="172227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2BFB49B2-A57A-4405-8AF1-1434E26C6AC6}"/>
            </a:ext>
          </a:extLst>
        </xdr:cNvPr>
        <xdr:cNvSpPr txBox="1"/>
      </xdr:nvSpPr>
      <xdr:spPr>
        <a:xfrm>
          <a:off x="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43</xdr:row>
      <xdr:rowOff>0</xdr:rowOff>
    </xdr:from>
    <xdr:ext cx="65" cy="172227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ADAE3612-F395-42ED-B81B-5BC85E66A7BC}"/>
            </a:ext>
          </a:extLst>
        </xdr:cNvPr>
        <xdr:cNvSpPr txBox="1"/>
      </xdr:nvSpPr>
      <xdr:spPr>
        <a:xfrm>
          <a:off x="0" y="8064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2227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92F1126B-C30C-4EDA-BDD0-103942E32085}"/>
            </a:ext>
          </a:extLst>
        </xdr:cNvPr>
        <xdr:cNvSpPr txBox="1"/>
      </xdr:nvSpPr>
      <xdr:spPr>
        <a:xfrm>
          <a:off x="0" y="824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2227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D301FD8F-BA86-429C-AA0C-4F6ECA7B5D65}"/>
            </a:ext>
          </a:extLst>
        </xdr:cNvPr>
        <xdr:cNvSpPr txBox="1"/>
      </xdr:nvSpPr>
      <xdr:spPr>
        <a:xfrm>
          <a:off x="0" y="824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2227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9339D11D-859C-4AF8-810B-B527433C7C4B}"/>
            </a:ext>
          </a:extLst>
        </xdr:cNvPr>
        <xdr:cNvSpPr txBox="1"/>
      </xdr:nvSpPr>
      <xdr:spPr>
        <a:xfrm>
          <a:off x="0" y="824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44</xdr:row>
      <xdr:rowOff>0</xdr:rowOff>
    </xdr:from>
    <xdr:ext cx="65" cy="172227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33AB076D-4023-473F-BCB4-2326A389CA8F}"/>
            </a:ext>
          </a:extLst>
        </xdr:cNvPr>
        <xdr:cNvSpPr txBox="1"/>
      </xdr:nvSpPr>
      <xdr:spPr>
        <a:xfrm>
          <a:off x="0" y="8248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682A6D0C-89A4-4C75-89A7-44CFA2DCDB44}"/>
            </a:ext>
          </a:extLst>
        </xdr:cNvPr>
        <xdr:cNvSpPr txBox="1"/>
      </xdr:nvSpPr>
      <xdr:spPr>
        <a:xfrm>
          <a:off x="0" y="843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C2AABBD0-FBC9-450B-AE35-A40D6E4981BE}"/>
            </a:ext>
          </a:extLst>
        </xdr:cNvPr>
        <xdr:cNvSpPr txBox="1"/>
      </xdr:nvSpPr>
      <xdr:spPr>
        <a:xfrm>
          <a:off x="0" y="843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AF8C4A1E-E052-49C8-B91D-87906D9D3A83}"/>
            </a:ext>
          </a:extLst>
        </xdr:cNvPr>
        <xdr:cNvSpPr txBox="1"/>
      </xdr:nvSpPr>
      <xdr:spPr>
        <a:xfrm>
          <a:off x="0" y="843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45</xdr:row>
      <xdr:rowOff>0</xdr:rowOff>
    </xdr:from>
    <xdr:ext cx="65" cy="172227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6DF83B-015B-4EC3-8C0D-E01D09DDE806}"/>
            </a:ext>
          </a:extLst>
        </xdr:cNvPr>
        <xdr:cNvSpPr txBox="1"/>
      </xdr:nvSpPr>
      <xdr:spPr>
        <a:xfrm>
          <a:off x="0" y="843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5" cy="172227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751CCC9A-420F-4FE5-AF97-4EEF59609F9E}"/>
            </a:ext>
          </a:extLst>
        </xdr:cNvPr>
        <xdr:cNvSpPr txBox="1"/>
      </xdr:nvSpPr>
      <xdr:spPr>
        <a:xfrm>
          <a:off x="0" y="861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5" cy="172227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7F8BB4B3-7FF7-4CE4-B928-82240B21C03E}"/>
            </a:ext>
          </a:extLst>
        </xdr:cNvPr>
        <xdr:cNvSpPr txBox="1"/>
      </xdr:nvSpPr>
      <xdr:spPr>
        <a:xfrm>
          <a:off x="0" y="861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5" cy="172227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77BD81B-5881-4A06-95F8-709F7358FA37}"/>
            </a:ext>
          </a:extLst>
        </xdr:cNvPr>
        <xdr:cNvSpPr txBox="1"/>
      </xdr:nvSpPr>
      <xdr:spPr>
        <a:xfrm>
          <a:off x="0" y="861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5" cy="172227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1A652619-BE30-40D3-BF26-53129A904D64}"/>
            </a:ext>
          </a:extLst>
        </xdr:cNvPr>
        <xdr:cNvSpPr txBox="1"/>
      </xdr:nvSpPr>
      <xdr:spPr>
        <a:xfrm>
          <a:off x="0" y="861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B03CFD0D-51ED-492E-AC82-5ED92D7E206A}"/>
            </a:ext>
          </a:extLst>
        </xdr:cNvPr>
        <xdr:cNvSpPr txBox="1"/>
      </xdr:nvSpPr>
      <xdr:spPr>
        <a:xfrm>
          <a:off x="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89AB93B0-17DB-4C77-AC7C-EEFE8F5A1D6E}"/>
            </a:ext>
          </a:extLst>
        </xdr:cNvPr>
        <xdr:cNvSpPr txBox="1"/>
      </xdr:nvSpPr>
      <xdr:spPr>
        <a:xfrm>
          <a:off x="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401AF85B-C6B0-404D-AAD4-E7C2B02AD52E}"/>
            </a:ext>
          </a:extLst>
        </xdr:cNvPr>
        <xdr:cNvSpPr txBox="1"/>
      </xdr:nvSpPr>
      <xdr:spPr>
        <a:xfrm>
          <a:off x="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47</xdr:row>
      <xdr:rowOff>0</xdr:rowOff>
    </xdr:from>
    <xdr:ext cx="65" cy="172227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A9DE01D8-2468-4ED6-901D-B2ECE498FCD9}"/>
            </a:ext>
          </a:extLst>
        </xdr:cNvPr>
        <xdr:cNvSpPr txBox="1"/>
      </xdr:nvSpPr>
      <xdr:spPr>
        <a:xfrm>
          <a:off x="0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2227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1398EB88-C5F8-48B4-A2ED-B68E91831D63}"/>
            </a:ext>
          </a:extLst>
        </xdr:cNvPr>
        <xdr:cNvSpPr txBox="1"/>
      </xdr:nvSpPr>
      <xdr:spPr>
        <a:xfrm>
          <a:off x="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2227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4FFE93E7-D0F2-42DC-9872-A59FC04F7332}"/>
            </a:ext>
          </a:extLst>
        </xdr:cNvPr>
        <xdr:cNvSpPr txBox="1"/>
      </xdr:nvSpPr>
      <xdr:spPr>
        <a:xfrm>
          <a:off x="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2227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AD1BF6B6-9646-4E1B-9803-80A058CE6EB2}"/>
            </a:ext>
          </a:extLst>
        </xdr:cNvPr>
        <xdr:cNvSpPr txBox="1"/>
      </xdr:nvSpPr>
      <xdr:spPr>
        <a:xfrm>
          <a:off x="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48</xdr:row>
      <xdr:rowOff>0</xdr:rowOff>
    </xdr:from>
    <xdr:ext cx="65" cy="172227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49CAB426-91AC-4106-8B52-53E749DD77DB}"/>
            </a:ext>
          </a:extLst>
        </xdr:cNvPr>
        <xdr:cNvSpPr txBox="1"/>
      </xdr:nvSpPr>
      <xdr:spPr>
        <a:xfrm>
          <a:off x="0" y="898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65" cy="172227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7FC73041-3CCE-4E21-BBCC-4AB505B9D6AA}"/>
            </a:ext>
          </a:extLst>
        </xdr:cNvPr>
        <xdr:cNvSpPr txBox="1"/>
      </xdr:nvSpPr>
      <xdr:spPr>
        <a:xfrm>
          <a:off x="0" y="91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65" cy="172227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E350AA99-C695-4F18-BB33-D63DA47D5023}"/>
            </a:ext>
          </a:extLst>
        </xdr:cNvPr>
        <xdr:cNvSpPr txBox="1"/>
      </xdr:nvSpPr>
      <xdr:spPr>
        <a:xfrm>
          <a:off x="0" y="91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65" cy="172227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A81C9B3E-DEE5-4ACA-9B84-6217344730A8}"/>
            </a:ext>
          </a:extLst>
        </xdr:cNvPr>
        <xdr:cNvSpPr txBox="1"/>
      </xdr:nvSpPr>
      <xdr:spPr>
        <a:xfrm>
          <a:off x="0" y="91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49</xdr:row>
      <xdr:rowOff>0</xdr:rowOff>
    </xdr:from>
    <xdr:ext cx="65" cy="172227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710C989F-AC1F-4088-AC4B-7FCD3D36CC2B}"/>
            </a:ext>
          </a:extLst>
        </xdr:cNvPr>
        <xdr:cNvSpPr txBox="1"/>
      </xdr:nvSpPr>
      <xdr:spPr>
        <a:xfrm>
          <a:off x="0" y="916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2227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20B1205A-DB46-479E-91F5-89F2D8AA3B3E}"/>
            </a:ext>
          </a:extLst>
        </xdr:cNvPr>
        <xdr:cNvSpPr txBox="1"/>
      </xdr:nvSpPr>
      <xdr:spPr>
        <a:xfrm>
          <a:off x="0" y="935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2227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3418E435-30CB-434B-A8E8-99DD2B821854}"/>
            </a:ext>
          </a:extLst>
        </xdr:cNvPr>
        <xdr:cNvSpPr txBox="1"/>
      </xdr:nvSpPr>
      <xdr:spPr>
        <a:xfrm>
          <a:off x="0" y="935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2227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64F05725-9BCC-456C-A4BA-B371C47BF93C}"/>
            </a:ext>
          </a:extLst>
        </xdr:cNvPr>
        <xdr:cNvSpPr txBox="1"/>
      </xdr:nvSpPr>
      <xdr:spPr>
        <a:xfrm>
          <a:off x="0" y="935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50</xdr:row>
      <xdr:rowOff>0</xdr:rowOff>
    </xdr:from>
    <xdr:ext cx="65" cy="172227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CF782D16-A611-4E95-B58A-A78C0F8306F3}"/>
            </a:ext>
          </a:extLst>
        </xdr:cNvPr>
        <xdr:cNvSpPr txBox="1"/>
      </xdr:nvSpPr>
      <xdr:spPr>
        <a:xfrm>
          <a:off x="0" y="9353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2227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EBBB4F3F-5F62-4406-8B1E-A2AF864390ED}"/>
            </a:ext>
          </a:extLst>
        </xdr:cNvPr>
        <xdr:cNvSpPr txBox="1"/>
      </xdr:nvSpPr>
      <xdr:spPr>
        <a:xfrm>
          <a:off x="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2227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760F3A69-0729-40B6-B908-24E805DFF21F}"/>
            </a:ext>
          </a:extLst>
        </xdr:cNvPr>
        <xdr:cNvSpPr txBox="1"/>
      </xdr:nvSpPr>
      <xdr:spPr>
        <a:xfrm>
          <a:off x="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2227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71FC7BAA-7CFF-4EAC-99D4-6020A99D8263}"/>
            </a:ext>
          </a:extLst>
        </xdr:cNvPr>
        <xdr:cNvSpPr txBox="1"/>
      </xdr:nvSpPr>
      <xdr:spPr>
        <a:xfrm>
          <a:off x="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51</xdr:row>
      <xdr:rowOff>0</xdr:rowOff>
    </xdr:from>
    <xdr:ext cx="65" cy="172227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4544A457-7963-4545-96D8-84DA87C7C250}"/>
            </a:ext>
          </a:extLst>
        </xdr:cNvPr>
        <xdr:cNvSpPr txBox="1"/>
      </xdr:nvSpPr>
      <xdr:spPr>
        <a:xfrm>
          <a:off x="0" y="953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CC4B47E3-C9EC-47F3-AA8E-451828D18218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4B92A19-C8E0-495F-B60A-A72BF2F418D5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BFA0E68D-CE9D-408C-8E32-DFF111E47326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52</xdr:row>
      <xdr:rowOff>0</xdr:rowOff>
    </xdr:from>
    <xdr:ext cx="65" cy="172227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86ABD939-79F7-4751-A096-1088A30AEB62}"/>
            </a:ext>
          </a:extLst>
        </xdr:cNvPr>
        <xdr:cNvSpPr txBox="1"/>
      </xdr:nvSpPr>
      <xdr:spPr>
        <a:xfrm>
          <a:off x="0" y="9721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5EC5A235-3A37-40F9-9F99-4AA78623C6D7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FD6D1A3C-F198-4F2A-A2A8-00CECB55D73C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57444C51-C6C3-4A6C-A25D-DDA024CDCE56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53</xdr:row>
      <xdr:rowOff>0</xdr:rowOff>
    </xdr:from>
    <xdr:ext cx="65" cy="172227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A8BFCF09-4844-4C21-A670-C76FB19C59DD}"/>
            </a:ext>
          </a:extLst>
        </xdr:cNvPr>
        <xdr:cNvSpPr txBox="1"/>
      </xdr:nvSpPr>
      <xdr:spPr>
        <a:xfrm>
          <a:off x="0" y="9906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B0730298-C6D5-4E66-BEB2-B9722CEB6043}"/>
            </a:ext>
          </a:extLst>
        </xdr:cNvPr>
        <xdr:cNvSpPr txBox="1"/>
      </xdr:nvSpPr>
      <xdr:spPr>
        <a:xfrm>
          <a:off x="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81D7B0C9-D6CB-4076-9FB0-3F421EF1E24A}"/>
            </a:ext>
          </a:extLst>
        </xdr:cNvPr>
        <xdr:cNvSpPr txBox="1"/>
      </xdr:nvSpPr>
      <xdr:spPr>
        <a:xfrm>
          <a:off x="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2CAE001B-A944-4C6C-B944-BBD9847B3611}"/>
            </a:ext>
          </a:extLst>
        </xdr:cNvPr>
        <xdr:cNvSpPr txBox="1"/>
      </xdr:nvSpPr>
      <xdr:spPr>
        <a:xfrm>
          <a:off x="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54</xdr:row>
      <xdr:rowOff>0</xdr:rowOff>
    </xdr:from>
    <xdr:ext cx="65" cy="172227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DA31FE63-D965-4688-8609-568049E6A876}"/>
            </a:ext>
          </a:extLst>
        </xdr:cNvPr>
        <xdr:cNvSpPr txBox="1"/>
      </xdr:nvSpPr>
      <xdr:spPr>
        <a:xfrm>
          <a:off x="0" y="10090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931833DF-947B-4BC3-88AB-AEEAAA87BD4B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1C041E33-8AF7-44E7-8901-12F6DB4DD744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8EEDEA06-0754-45D2-936E-E6F3A4A48FB3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65" cy="172227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FC7ECD3F-B3A7-4118-B7C8-50DBF203B56A}"/>
            </a:ext>
          </a:extLst>
        </xdr:cNvPr>
        <xdr:cNvSpPr txBox="1"/>
      </xdr:nvSpPr>
      <xdr:spPr>
        <a:xfrm>
          <a:off x="0" y="10274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5E9673AF-0AFF-44BF-9615-60BEA1A259FD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CE88BA7F-A506-4168-AAD5-A55B6E85A6B0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24C7FB81-52F8-43F6-84E7-19E8762084FA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56</xdr:row>
      <xdr:rowOff>0</xdr:rowOff>
    </xdr:from>
    <xdr:ext cx="65" cy="172227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ED81F6CD-817E-4D4E-B970-D09316488AB3}"/>
            </a:ext>
          </a:extLst>
        </xdr:cNvPr>
        <xdr:cNvSpPr txBox="1"/>
      </xdr:nvSpPr>
      <xdr:spPr>
        <a:xfrm>
          <a:off x="0" y="1045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2227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144F7E9F-A4E4-4D3E-8EBD-B8E790405199}"/>
            </a:ext>
          </a:extLst>
        </xdr:cNvPr>
        <xdr:cNvSpPr txBox="1"/>
      </xdr:nvSpPr>
      <xdr:spPr>
        <a:xfrm>
          <a:off x="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2227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7A1A1611-9395-4494-8C4E-E79E296BAA2B}"/>
            </a:ext>
          </a:extLst>
        </xdr:cNvPr>
        <xdr:cNvSpPr txBox="1"/>
      </xdr:nvSpPr>
      <xdr:spPr>
        <a:xfrm>
          <a:off x="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2227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5EF09D8B-C193-433D-B47E-91B967DE977E}"/>
            </a:ext>
          </a:extLst>
        </xdr:cNvPr>
        <xdr:cNvSpPr txBox="1"/>
      </xdr:nvSpPr>
      <xdr:spPr>
        <a:xfrm>
          <a:off x="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65" cy="172227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8461C44-168A-4F87-BA6A-C6595A8EC888}"/>
            </a:ext>
          </a:extLst>
        </xdr:cNvPr>
        <xdr:cNvSpPr txBox="1"/>
      </xdr:nvSpPr>
      <xdr:spPr>
        <a:xfrm>
          <a:off x="0" y="1064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902FEE98-DE6A-452A-AD8C-025AAB33C42F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88A8E088-3DBE-4251-9BB2-C398500B232D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326787E7-6B16-4843-9080-47430EB84445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65" cy="172227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4CDCACD5-0C79-478F-9EC7-F8B909F9CE5E}"/>
            </a:ext>
          </a:extLst>
        </xdr:cNvPr>
        <xdr:cNvSpPr txBox="1"/>
      </xdr:nvSpPr>
      <xdr:spPr>
        <a:xfrm>
          <a:off x="0" y="1082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2227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CD194369-2F5A-4E90-B5B3-830E41136421}"/>
            </a:ext>
          </a:extLst>
        </xdr:cNvPr>
        <xdr:cNvSpPr txBox="1"/>
      </xdr:nvSpPr>
      <xdr:spPr>
        <a:xfrm>
          <a:off x="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2227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DE3A8868-3746-46DE-A7C9-613D744BF316}"/>
            </a:ext>
          </a:extLst>
        </xdr:cNvPr>
        <xdr:cNvSpPr txBox="1"/>
      </xdr:nvSpPr>
      <xdr:spPr>
        <a:xfrm>
          <a:off x="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2227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9527BD01-ED6B-488A-A7DF-A1112378D90E}"/>
            </a:ext>
          </a:extLst>
        </xdr:cNvPr>
        <xdr:cNvSpPr txBox="1"/>
      </xdr:nvSpPr>
      <xdr:spPr>
        <a:xfrm>
          <a:off x="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65" cy="172227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93E9B204-1B5C-4D94-9731-8A2693D3DB84}"/>
            </a:ext>
          </a:extLst>
        </xdr:cNvPr>
        <xdr:cNvSpPr txBox="1"/>
      </xdr:nvSpPr>
      <xdr:spPr>
        <a:xfrm>
          <a:off x="0" y="1101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2227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E6A39054-5CF3-484B-BF2E-6229F7E60C2B}"/>
            </a:ext>
          </a:extLst>
        </xdr:cNvPr>
        <xdr:cNvSpPr txBox="1"/>
      </xdr:nvSpPr>
      <xdr:spPr>
        <a:xfrm>
          <a:off x="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2227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44088513-A8A6-4F1A-85F0-F89938567644}"/>
            </a:ext>
          </a:extLst>
        </xdr:cNvPr>
        <xdr:cNvSpPr txBox="1"/>
      </xdr:nvSpPr>
      <xdr:spPr>
        <a:xfrm>
          <a:off x="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2227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49FCA55-EFF0-44F2-A225-993C707B87EA}"/>
            </a:ext>
          </a:extLst>
        </xdr:cNvPr>
        <xdr:cNvSpPr txBox="1"/>
      </xdr:nvSpPr>
      <xdr:spPr>
        <a:xfrm>
          <a:off x="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60</xdr:row>
      <xdr:rowOff>0</xdr:rowOff>
    </xdr:from>
    <xdr:ext cx="65" cy="172227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D207D7BE-F5C9-4F65-AF81-5EADBEF9B322}"/>
            </a:ext>
          </a:extLst>
        </xdr:cNvPr>
        <xdr:cNvSpPr txBox="1"/>
      </xdr:nvSpPr>
      <xdr:spPr>
        <a:xfrm>
          <a:off x="0" y="11195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98432A8E-0804-4AD8-ABAF-FEE69A552BE8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48D83382-ED1B-4756-AD04-8A7BE6DB3929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FC0BE865-0FAD-45BE-8623-9BEEFD4F77D6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61</xdr:row>
      <xdr:rowOff>0</xdr:rowOff>
    </xdr:from>
    <xdr:ext cx="65" cy="172227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D20CFC1C-1FB8-4483-9488-CC0357C5DB06}"/>
            </a:ext>
          </a:extLst>
        </xdr:cNvPr>
        <xdr:cNvSpPr txBox="1"/>
      </xdr:nvSpPr>
      <xdr:spPr>
        <a:xfrm>
          <a:off x="0" y="113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6A7BB887-1A88-485A-A2D3-8B90A9706080}"/>
            </a:ext>
          </a:extLst>
        </xdr:cNvPr>
        <xdr:cNvSpPr txBox="1"/>
      </xdr:nvSpPr>
      <xdr:spPr>
        <a:xfrm>
          <a:off x="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4F4E4CDE-FFC6-4425-818F-BE2AA222C74C}"/>
            </a:ext>
          </a:extLst>
        </xdr:cNvPr>
        <xdr:cNvSpPr txBox="1"/>
      </xdr:nvSpPr>
      <xdr:spPr>
        <a:xfrm>
          <a:off x="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376C809E-64F6-4AEA-92C5-316A2480D7FA}"/>
            </a:ext>
          </a:extLst>
        </xdr:cNvPr>
        <xdr:cNvSpPr txBox="1"/>
      </xdr:nvSpPr>
      <xdr:spPr>
        <a:xfrm>
          <a:off x="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63</xdr:row>
      <xdr:rowOff>0</xdr:rowOff>
    </xdr:from>
    <xdr:ext cx="65" cy="172227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25BD3F81-3D97-4801-9957-FE3DD43D025B}"/>
            </a:ext>
          </a:extLst>
        </xdr:cNvPr>
        <xdr:cNvSpPr txBox="1"/>
      </xdr:nvSpPr>
      <xdr:spPr>
        <a:xfrm>
          <a:off x="0" y="11747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965BC2D9-AAA5-4DD4-932C-808CBD16BA7B}"/>
            </a:ext>
          </a:extLst>
        </xdr:cNvPr>
        <xdr:cNvSpPr txBox="1"/>
      </xdr:nvSpPr>
      <xdr:spPr>
        <a:xfrm>
          <a:off x="0" y="1193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3BFACA68-B82F-455B-8A25-E7ED305F8696}"/>
            </a:ext>
          </a:extLst>
        </xdr:cNvPr>
        <xdr:cNvSpPr txBox="1"/>
      </xdr:nvSpPr>
      <xdr:spPr>
        <a:xfrm>
          <a:off x="0" y="1193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10877D05-1E8F-4B19-9EF3-052B98933263}"/>
            </a:ext>
          </a:extLst>
        </xdr:cNvPr>
        <xdr:cNvSpPr txBox="1"/>
      </xdr:nvSpPr>
      <xdr:spPr>
        <a:xfrm>
          <a:off x="0" y="1193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64</xdr:row>
      <xdr:rowOff>0</xdr:rowOff>
    </xdr:from>
    <xdr:ext cx="65" cy="172227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50BFFFB2-46A0-4A15-8AB3-70B61CC17AFE}"/>
            </a:ext>
          </a:extLst>
        </xdr:cNvPr>
        <xdr:cNvSpPr txBox="1"/>
      </xdr:nvSpPr>
      <xdr:spPr>
        <a:xfrm>
          <a:off x="0" y="1193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2227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3BC0AED6-AB10-4569-85D3-A69E0E3D0DE9}"/>
            </a:ext>
          </a:extLst>
        </xdr:cNvPr>
        <xdr:cNvSpPr txBox="1"/>
      </xdr:nvSpPr>
      <xdr:spPr>
        <a:xfrm>
          <a:off x="0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2227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5D8D5157-94B4-4488-A483-ECCEF3751FAD}"/>
            </a:ext>
          </a:extLst>
        </xdr:cNvPr>
        <xdr:cNvSpPr txBox="1"/>
      </xdr:nvSpPr>
      <xdr:spPr>
        <a:xfrm>
          <a:off x="0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2227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4A03F9E2-B91F-4FB9-8E68-9F9BADBF87D5}"/>
            </a:ext>
          </a:extLst>
        </xdr:cNvPr>
        <xdr:cNvSpPr txBox="1"/>
      </xdr:nvSpPr>
      <xdr:spPr>
        <a:xfrm>
          <a:off x="0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65</xdr:row>
      <xdr:rowOff>0</xdr:rowOff>
    </xdr:from>
    <xdr:ext cx="65" cy="172227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54F9DF20-3599-4F75-A5B0-358320E5C08B}"/>
            </a:ext>
          </a:extLst>
        </xdr:cNvPr>
        <xdr:cNvSpPr txBox="1"/>
      </xdr:nvSpPr>
      <xdr:spPr>
        <a:xfrm>
          <a:off x="0" y="1211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2227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CA4D631D-8D61-424D-8E38-2F30ECD2D88F}"/>
            </a:ext>
          </a:extLst>
        </xdr:cNvPr>
        <xdr:cNvSpPr txBox="1"/>
      </xdr:nvSpPr>
      <xdr:spPr>
        <a:xfrm>
          <a:off x="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2227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CCDA4A86-1E52-43D7-8822-2B5683D4CA4D}"/>
            </a:ext>
          </a:extLst>
        </xdr:cNvPr>
        <xdr:cNvSpPr txBox="1"/>
      </xdr:nvSpPr>
      <xdr:spPr>
        <a:xfrm>
          <a:off x="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2227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3CF1F59C-800F-4D16-ACE8-8B1CE9A2AA3B}"/>
            </a:ext>
          </a:extLst>
        </xdr:cNvPr>
        <xdr:cNvSpPr txBox="1"/>
      </xdr:nvSpPr>
      <xdr:spPr>
        <a:xfrm>
          <a:off x="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66</xdr:row>
      <xdr:rowOff>0</xdr:rowOff>
    </xdr:from>
    <xdr:ext cx="65" cy="172227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15ED3B2E-A428-46F3-A682-41CCA9DC5178}"/>
            </a:ext>
          </a:extLst>
        </xdr:cNvPr>
        <xdr:cNvSpPr txBox="1"/>
      </xdr:nvSpPr>
      <xdr:spPr>
        <a:xfrm>
          <a:off x="0" y="1229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65" cy="172227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F9CBB181-BB3C-4F9B-8FED-B37BE55B5A7B}"/>
            </a:ext>
          </a:extLst>
        </xdr:cNvPr>
        <xdr:cNvSpPr txBox="1"/>
      </xdr:nvSpPr>
      <xdr:spPr>
        <a:xfrm>
          <a:off x="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65" cy="172227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F74A25E6-22FE-451D-B88E-6D17A71B7679}"/>
            </a:ext>
          </a:extLst>
        </xdr:cNvPr>
        <xdr:cNvSpPr txBox="1"/>
      </xdr:nvSpPr>
      <xdr:spPr>
        <a:xfrm>
          <a:off x="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65" cy="172227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850805B9-F6EA-4AC8-8CFD-7E1F1EA25EFD}"/>
            </a:ext>
          </a:extLst>
        </xdr:cNvPr>
        <xdr:cNvSpPr txBox="1"/>
      </xdr:nvSpPr>
      <xdr:spPr>
        <a:xfrm>
          <a:off x="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67</xdr:row>
      <xdr:rowOff>0</xdr:rowOff>
    </xdr:from>
    <xdr:ext cx="65" cy="172227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67B46405-60E8-43A2-8694-A23994200583}"/>
            </a:ext>
          </a:extLst>
        </xdr:cNvPr>
        <xdr:cNvSpPr txBox="1"/>
      </xdr:nvSpPr>
      <xdr:spPr>
        <a:xfrm>
          <a:off x="0" y="1248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2227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4A28409C-A3B1-4538-9DB6-A698DE38E8BE}"/>
            </a:ext>
          </a:extLst>
        </xdr:cNvPr>
        <xdr:cNvSpPr txBox="1"/>
      </xdr:nvSpPr>
      <xdr:spPr>
        <a:xfrm>
          <a:off x="0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2227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1830F3ED-F736-4ADD-BD15-25446D59218E}"/>
            </a:ext>
          </a:extLst>
        </xdr:cNvPr>
        <xdr:cNvSpPr txBox="1"/>
      </xdr:nvSpPr>
      <xdr:spPr>
        <a:xfrm>
          <a:off x="0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2227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3F4FF094-1E82-45B0-9BF6-288143872097}"/>
            </a:ext>
          </a:extLst>
        </xdr:cNvPr>
        <xdr:cNvSpPr txBox="1"/>
      </xdr:nvSpPr>
      <xdr:spPr>
        <a:xfrm>
          <a:off x="0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68</xdr:row>
      <xdr:rowOff>0</xdr:rowOff>
    </xdr:from>
    <xdr:ext cx="65" cy="172227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DC4127BE-6E88-4323-982D-7391338C7A2A}"/>
            </a:ext>
          </a:extLst>
        </xdr:cNvPr>
        <xdr:cNvSpPr txBox="1"/>
      </xdr:nvSpPr>
      <xdr:spPr>
        <a:xfrm>
          <a:off x="0" y="12668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2227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75A55184-DA3F-4987-B4FC-73DD4A5F5F3D}"/>
            </a:ext>
          </a:extLst>
        </xdr:cNvPr>
        <xdr:cNvSpPr txBox="1"/>
      </xdr:nvSpPr>
      <xdr:spPr>
        <a:xfrm>
          <a:off x="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2227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8BB9F3F2-1F51-4F00-A03A-5FBF9DCEC89F}"/>
            </a:ext>
          </a:extLst>
        </xdr:cNvPr>
        <xdr:cNvSpPr txBox="1"/>
      </xdr:nvSpPr>
      <xdr:spPr>
        <a:xfrm>
          <a:off x="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2227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5F957AE2-304C-4B72-9DA9-30F8C69BC8D9}"/>
            </a:ext>
          </a:extLst>
        </xdr:cNvPr>
        <xdr:cNvSpPr txBox="1"/>
      </xdr:nvSpPr>
      <xdr:spPr>
        <a:xfrm>
          <a:off x="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69</xdr:row>
      <xdr:rowOff>0</xdr:rowOff>
    </xdr:from>
    <xdr:ext cx="65" cy="172227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39AE97F6-1C76-4EB4-BB11-4AAC32EBAD62}"/>
            </a:ext>
          </a:extLst>
        </xdr:cNvPr>
        <xdr:cNvSpPr txBox="1"/>
      </xdr:nvSpPr>
      <xdr:spPr>
        <a:xfrm>
          <a:off x="0" y="12852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65" cy="172227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83C3EE75-490D-4B32-AF3C-FD24CA68C220}"/>
            </a:ext>
          </a:extLst>
        </xdr:cNvPr>
        <xdr:cNvSpPr txBox="1"/>
      </xdr:nvSpPr>
      <xdr:spPr>
        <a:xfrm>
          <a:off x="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65" cy="172227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74F03ECE-A4BA-4E43-9A73-E1B27F70A9D4}"/>
            </a:ext>
          </a:extLst>
        </xdr:cNvPr>
        <xdr:cNvSpPr txBox="1"/>
      </xdr:nvSpPr>
      <xdr:spPr>
        <a:xfrm>
          <a:off x="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65" cy="172227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A9077720-10CC-4780-831A-FCEA39D79BC7}"/>
            </a:ext>
          </a:extLst>
        </xdr:cNvPr>
        <xdr:cNvSpPr txBox="1"/>
      </xdr:nvSpPr>
      <xdr:spPr>
        <a:xfrm>
          <a:off x="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65" cy="172227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8BC0785F-2825-43FF-BB9B-B9C440304FAA}"/>
            </a:ext>
          </a:extLst>
        </xdr:cNvPr>
        <xdr:cNvSpPr txBox="1"/>
      </xdr:nvSpPr>
      <xdr:spPr>
        <a:xfrm>
          <a:off x="0" y="13036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2227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D4BBE7FF-03AE-485C-AF9C-29CCB330A404}"/>
            </a:ext>
          </a:extLst>
        </xdr:cNvPr>
        <xdr:cNvSpPr txBox="1"/>
      </xdr:nvSpPr>
      <xdr:spPr>
        <a:xfrm>
          <a:off x="0" y="1322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2227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A7AA6158-3BC4-46AB-94E2-34049D84BEBD}"/>
            </a:ext>
          </a:extLst>
        </xdr:cNvPr>
        <xdr:cNvSpPr txBox="1"/>
      </xdr:nvSpPr>
      <xdr:spPr>
        <a:xfrm>
          <a:off x="0" y="1322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2227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CB36FCC-9F01-46B5-BF0B-0C3406EF411C}"/>
            </a:ext>
          </a:extLst>
        </xdr:cNvPr>
        <xdr:cNvSpPr txBox="1"/>
      </xdr:nvSpPr>
      <xdr:spPr>
        <a:xfrm>
          <a:off x="0" y="1322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65" cy="172227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D2BD1B92-BBD4-4A88-8C56-AED9A865E7C8}"/>
            </a:ext>
          </a:extLst>
        </xdr:cNvPr>
        <xdr:cNvSpPr txBox="1"/>
      </xdr:nvSpPr>
      <xdr:spPr>
        <a:xfrm>
          <a:off x="0" y="13220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2227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27068B48-4D60-4036-806E-0702B4A7E923}"/>
            </a:ext>
          </a:extLst>
        </xdr:cNvPr>
        <xdr:cNvSpPr txBox="1"/>
      </xdr:nvSpPr>
      <xdr:spPr>
        <a:xfrm>
          <a:off x="0" y="1340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2227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35D712CA-D8F1-484D-9F30-6706425434C5}"/>
            </a:ext>
          </a:extLst>
        </xdr:cNvPr>
        <xdr:cNvSpPr txBox="1"/>
      </xdr:nvSpPr>
      <xdr:spPr>
        <a:xfrm>
          <a:off x="0" y="1340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2227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8A982792-EDBE-49FC-A008-DA6B753A852F}"/>
            </a:ext>
          </a:extLst>
        </xdr:cNvPr>
        <xdr:cNvSpPr txBox="1"/>
      </xdr:nvSpPr>
      <xdr:spPr>
        <a:xfrm>
          <a:off x="0" y="1340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65" cy="172227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DA1E0A5B-8905-4193-88F9-370E1550A023}"/>
            </a:ext>
          </a:extLst>
        </xdr:cNvPr>
        <xdr:cNvSpPr txBox="1"/>
      </xdr:nvSpPr>
      <xdr:spPr>
        <a:xfrm>
          <a:off x="0" y="1340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65" cy="172227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896BF766-F542-410F-BF80-43A8DBDB6FCF}"/>
            </a:ext>
          </a:extLst>
        </xdr:cNvPr>
        <xdr:cNvSpPr txBox="1"/>
      </xdr:nvSpPr>
      <xdr:spPr>
        <a:xfrm>
          <a:off x="0" y="135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65" cy="172227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F0236C35-4439-44D8-9451-39A89827A030}"/>
            </a:ext>
          </a:extLst>
        </xdr:cNvPr>
        <xdr:cNvSpPr txBox="1"/>
      </xdr:nvSpPr>
      <xdr:spPr>
        <a:xfrm>
          <a:off x="0" y="135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65" cy="172227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EA245FD9-6FB0-4507-BB49-E35BC0CBB4C3}"/>
            </a:ext>
          </a:extLst>
        </xdr:cNvPr>
        <xdr:cNvSpPr txBox="1"/>
      </xdr:nvSpPr>
      <xdr:spPr>
        <a:xfrm>
          <a:off x="0" y="135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65" cy="172227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C773CF16-0654-4EE4-8CE7-62AF0D12D80C}"/>
            </a:ext>
          </a:extLst>
        </xdr:cNvPr>
        <xdr:cNvSpPr txBox="1"/>
      </xdr:nvSpPr>
      <xdr:spPr>
        <a:xfrm>
          <a:off x="0" y="1358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2227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756C51A4-8127-487F-8AF0-3B1D94D83020}"/>
            </a:ext>
          </a:extLst>
        </xdr:cNvPr>
        <xdr:cNvSpPr txBox="1"/>
      </xdr:nvSpPr>
      <xdr:spPr>
        <a:xfrm>
          <a:off x="0" y="137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2227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5E0BC82-9E4C-4D54-BF38-AE8E77A55899}"/>
            </a:ext>
          </a:extLst>
        </xdr:cNvPr>
        <xdr:cNvSpPr txBox="1"/>
      </xdr:nvSpPr>
      <xdr:spPr>
        <a:xfrm>
          <a:off x="0" y="137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2227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85C3E600-1515-487B-81C3-526662AB0227}"/>
            </a:ext>
          </a:extLst>
        </xdr:cNvPr>
        <xdr:cNvSpPr txBox="1"/>
      </xdr:nvSpPr>
      <xdr:spPr>
        <a:xfrm>
          <a:off x="0" y="137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65" cy="172227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51CD7E86-FB23-4C7C-9CBF-BB8B821EC5F6}"/>
            </a:ext>
          </a:extLst>
        </xdr:cNvPr>
        <xdr:cNvSpPr txBox="1"/>
      </xdr:nvSpPr>
      <xdr:spPr>
        <a:xfrm>
          <a:off x="0" y="1377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2227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D4D6F817-070F-425C-ADCC-DFEE7668E057}"/>
            </a:ext>
          </a:extLst>
        </xdr:cNvPr>
        <xdr:cNvSpPr txBox="1"/>
      </xdr:nvSpPr>
      <xdr:spPr>
        <a:xfrm>
          <a:off x="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2227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1EE57884-1D04-4630-9D9D-5529C6C00A59}"/>
            </a:ext>
          </a:extLst>
        </xdr:cNvPr>
        <xdr:cNvSpPr txBox="1"/>
      </xdr:nvSpPr>
      <xdr:spPr>
        <a:xfrm>
          <a:off x="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2227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4C2CB93B-F177-4B29-AE3D-716282AFE29C}"/>
            </a:ext>
          </a:extLst>
        </xdr:cNvPr>
        <xdr:cNvSpPr txBox="1"/>
      </xdr:nvSpPr>
      <xdr:spPr>
        <a:xfrm>
          <a:off x="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65" cy="172227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2F2DD103-241D-48D3-BE5C-F87248F9AE58}"/>
            </a:ext>
          </a:extLst>
        </xdr:cNvPr>
        <xdr:cNvSpPr txBox="1"/>
      </xdr:nvSpPr>
      <xdr:spPr>
        <a:xfrm>
          <a:off x="0" y="13957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2227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641FB758-4037-4AEB-A881-945894403BC9}"/>
            </a:ext>
          </a:extLst>
        </xdr:cNvPr>
        <xdr:cNvSpPr txBox="1"/>
      </xdr:nvSpPr>
      <xdr:spPr>
        <a:xfrm>
          <a:off x="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2227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1E9AF78B-36A4-4B23-A865-EB50587C2031}"/>
            </a:ext>
          </a:extLst>
        </xdr:cNvPr>
        <xdr:cNvSpPr txBox="1"/>
      </xdr:nvSpPr>
      <xdr:spPr>
        <a:xfrm>
          <a:off x="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2227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4AA5D0D0-683F-497D-BDEC-6B14855F853F}"/>
            </a:ext>
          </a:extLst>
        </xdr:cNvPr>
        <xdr:cNvSpPr txBox="1"/>
      </xdr:nvSpPr>
      <xdr:spPr>
        <a:xfrm>
          <a:off x="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65" cy="172227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65F784CA-99AC-447F-B613-2BCF6C01E3BD}"/>
            </a:ext>
          </a:extLst>
        </xdr:cNvPr>
        <xdr:cNvSpPr txBox="1"/>
      </xdr:nvSpPr>
      <xdr:spPr>
        <a:xfrm>
          <a:off x="0" y="14141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2227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7FE94566-D15D-4E0E-AA80-71B939E96FD6}"/>
            </a:ext>
          </a:extLst>
        </xdr:cNvPr>
        <xdr:cNvSpPr txBox="1"/>
      </xdr:nvSpPr>
      <xdr:spPr>
        <a:xfrm>
          <a:off x="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2227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544AAD7B-B83D-4A60-BC94-90873D1ECC8A}"/>
            </a:ext>
          </a:extLst>
        </xdr:cNvPr>
        <xdr:cNvSpPr txBox="1"/>
      </xdr:nvSpPr>
      <xdr:spPr>
        <a:xfrm>
          <a:off x="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2227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B77D1F71-3B84-4AF1-9840-C7E9CE9BE106}"/>
            </a:ext>
          </a:extLst>
        </xdr:cNvPr>
        <xdr:cNvSpPr txBox="1"/>
      </xdr:nvSpPr>
      <xdr:spPr>
        <a:xfrm>
          <a:off x="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2227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365268A2-4942-447B-B679-CF9BC7D8A8CC}"/>
            </a:ext>
          </a:extLst>
        </xdr:cNvPr>
        <xdr:cNvSpPr txBox="1"/>
      </xdr:nvSpPr>
      <xdr:spPr>
        <a:xfrm>
          <a:off x="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81C79B17-5FA6-4797-BBCE-CB0E88AFFD89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88809BF7-FC89-456B-905D-BAC2C0EE3EC6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8592D6A6-26FA-4334-AB5E-AC4BBDA7F01E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6FE2C1C3-5C1B-4796-BC2C-4D70A4560585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1231AEC7-0CBF-41AF-ADA5-614365429200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EFBAF106-F61A-427A-A6F8-F5809C805304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6DFE9B8D-29FE-4626-AB28-537B1AF69850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2CF491C8-3F9A-4FEE-943B-8CFFAC0F08BF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2227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124970F8-C195-444C-B49C-4BCBA527C911}"/>
            </a:ext>
          </a:extLst>
        </xdr:cNvPr>
        <xdr:cNvSpPr txBox="1"/>
      </xdr:nvSpPr>
      <xdr:spPr>
        <a:xfrm>
          <a:off x="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2227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48A07376-7836-44CD-A910-8FF0939D1B8C}"/>
            </a:ext>
          </a:extLst>
        </xdr:cNvPr>
        <xdr:cNvSpPr txBox="1"/>
      </xdr:nvSpPr>
      <xdr:spPr>
        <a:xfrm>
          <a:off x="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2227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46E7653A-BD2C-4780-BDA9-9958788E2D96}"/>
            </a:ext>
          </a:extLst>
        </xdr:cNvPr>
        <xdr:cNvSpPr txBox="1"/>
      </xdr:nvSpPr>
      <xdr:spPr>
        <a:xfrm>
          <a:off x="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2227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93E4ABED-CF67-42B5-B46B-19FD382B55CE}"/>
            </a:ext>
          </a:extLst>
        </xdr:cNvPr>
        <xdr:cNvSpPr txBox="1"/>
      </xdr:nvSpPr>
      <xdr:spPr>
        <a:xfrm>
          <a:off x="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4A4A34AC-8966-423D-B774-2913E5FECF3E}"/>
            </a:ext>
          </a:extLst>
        </xdr:cNvPr>
        <xdr:cNvSpPr txBox="1"/>
      </xdr:nvSpPr>
      <xdr:spPr>
        <a:xfrm>
          <a:off x="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6D30F50-4DCA-45B4-826A-5F9A1D6FC95F}"/>
            </a:ext>
          </a:extLst>
        </xdr:cNvPr>
        <xdr:cNvSpPr txBox="1"/>
      </xdr:nvSpPr>
      <xdr:spPr>
        <a:xfrm>
          <a:off x="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101123A1-C542-427B-AEEC-D4F0096623C7}"/>
            </a:ext>
          </a:extLst>
        </xdr:cNvPr>
        <xdr:cNvSpPr txBox="1"/>
      </xdr:nvSpPr>
      <xdr:spPr>
        <a:xfrm>
          <a:off x="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1FE27A6C-505B-4D8E-8474-E2D154E88E46}"/>
            </a:ext>
          </a:extLst>
        </xdr:cNvPr>
        <xdr:cNvSpPr txBox="1"/>
      </xdr:nvSpPr>
      <xdr:spPr>
        <a:xfrm>
          <a:off x="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65" cy="172227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5B836878-0274-4259-A83E-9423BBEC76AC}"/>
            </a:ext>
          </a:extLst>
        </xdr:cNvPr>
        <xdr:cNvSpPr txBox="1"/>
      </xdr:nvSpPr>
      <xdr:spPr>
        <a:xfrm>
          <a:off x="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65" cy="172227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9843E2DA-1F08-4E63-B80A-AEB9377E9AFB}"/>
            </a:ext>
          </a:extLst>
        </xdr:cNvPr>
        <xdr:cNvSpPr txBox="1"/>
      </xdr:nvSpPr>
      <xdr:spPr>
        <a:xfrm>
          <a:off x="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65" cy="172227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27E05FE9-D6A8-4FB3-AEB7-2F82C359F7E0}"/>
            </a:ext>
          </a:extLst>
        </xdr:cNvPr>
        <xdr:cNvSpPr txBox="1"/>
      </xdr:nvSpPr>
      <xdr:spPr>
        <a:xfrm>
          <a:off x="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65" cy="172227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D2D0BB26-26CD-40AD-8652-E9B2AEFB7A0E}"/>
            </a:ext>
          </a:extLst>
        </xdr:cNvPr>
        <xdr:cNvSpPr txBox="1"/>
      </xdr:nvSpPr>
      <xdr:spPr>
        <a:xfrm>
          <a:off x="0" y="4013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2227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109AD255-648A-4C98-916A-CA679DD8C774}"/>
            </a:ext>
          </a:extLst>
        </xdr:cNvPr>
        <xdr:cNvSpPr txBox="1"/>
      </xdr:nvSpPr>
      <xdr:spPr>
        <a:xfrm>
          <a:off x="0" y="1432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2227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3F341818-C559-4723-BB33-D3979DE6FB52}"/>
            </a:ext>
          </a:extLst>
        </xdr:cNvPr>
        <xdr:cNvSpPr txBox="1"/>
      </xdr:nvSpPr>
      <xdr:spPr>
        <a:xfrm>
          <a:off x="0" y="1432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2227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72A41CD8-B82A-47A4-A184-5D7E266B4BC4}"/>
            </a:ext>
          </a:extLst>
        </xdr:cNvPr>
        <xdr:cNvSpPr txBox="1"/>
      </xdr:nvSpPr>
      <xdr:spPr>
        <a:xfrm>
          <a:off x="0" y="1432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65" cy="172227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EDFF473-FAF8-4F18-8B48-A9FD1649F0AF}"/>
            </a:ext>
          </a:extLst>
        </xdr:cNvPr>
        <xdr:cNvSpPr txBox="1"/>
      </xdr:nvSpPr>
      <xdr:spPr>
        <a:xfrm>
          <a:off x="0" y="1432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2227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54D2A636-ADD2-4AC4-AE04-892CBD2B686E}"/>
            </a:ext>
          </a:extLst>
        </xdr:cNvPr>
        <xdr:cNvSpPr txBox="1"/>
      </xdr:nvSpPr>
      <xdr:spPr>
        <a:xfrm>
          <a:off x="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2227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8CE80E7C-161D-4923-A9B2-371417FF586E}"/>
            </a:ext>
          </a:extLst>
        </xdr:cNvPr>
        <xdr:cNvSpPr txBox="1"/>
      </xdr:nvSpPr>
      <xdr:spPr>
        <a:xfrm>
          <a:off x="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2227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D0952890-3707-4257-BABE-A728F409D3EA}"/>
            </a:ext>
          </a:extLst>
        </xdr:cNvPr>
        <xdr:cNvSpPr txBox="1"/>
      </xdr:nvSpPr>
      <xdr:spPr>
        <a:xfrm>
          <a:off x="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65" cy="172227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7E2C07B2-1675-4857-B31D-64E52BA6E4B5}"/>
            </a:ext>
          </a:extLst>
        </xdr:cNvPr>
        <xdr:cNvSpPr txBox="1"/>
      </xdr:nvSpPr>
      <xdr:spPr>
        <a:xfrm>
          <a:off x="0" y="14509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2227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B41DF785-2D87-479F-8729-6626EEC86CFA}"/>
            </a:ext>
          </a:extLst>
        </xdr:cNvPr>
        <xdr:cNvSpPr txBox="1"/>
      </xdr:nvSpPr>
      <xdr:spPr>
        <a:xfrm>
          <a:off x="0" y="14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2227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BD52CD22-6C18-4F44-8382-BEB67DFA01C8}"/>
            </a:ext>
          </a:extLst>
        </xdr:cNvPr>
        <xdr:cNvSpPr txBox="1"/>
      </xdr:nvSpPr>
      <xdr:spPr>
        <a:xfrm>
          <a:off x="0" y="14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2227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E507B08F-F1E7-41A2-9030-454CFC05BEA9}"/>
            </a:ext>
          </a:extLst>
        </xdr:cNvPr>
        <xdr:cNvSpPr txBox="1"/>
      </xdr:nvSpPr>
      <xdr:spPr>
        <a:xfrm>
          <a:off x="0" y="14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65" cy="172227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6AB77744-ADA5-41DD-A153-3BEF7DDC7D6B}"/>
            </a:ext>
          </a:extLst>
        </xdr:cNvPr>
        <xdr:cNvSpPr txBox="1"/>
      </xdr:nvSpPr>
      <xdr:spPr>
        <a:xfrm>
          <a:off x="0" y="14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2227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347A67E1-B4E4-4F64-9193-BAEA546F3BCE}"/>
            </a:ext>
          </a:extLst>
        </xdr:cNvPr>
        <xdr:cNvSpPr txBox="1"/>
      </xdr:nvSpPr>
      <xdr:spPr>
        <a:xfrm>
          <a:off x="0" y="1487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2227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EA1010F6-2FAF-4C1C-AC9F-EE611F16F1F3}"/>
            </a:ext>
          </a:extLst>
        </xdr:cNvPr>
        <xdr:cNvSpPr txBox="1"/>
      </xdr:nvSpPr>
      <xdr:spPr>
        <a:xfrm>
          <a:off x="0" y="1487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2227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D18C10DF-FFC4-4839-AB3D-173EC58DA7E7}"/>
            </a:ext>
          </a:extLst>
        </xdr:cNvPr>
        <xdr:cNvSpPr txBox="1"/>
      </xdr:nvSpPr>
      <xdr:spPr>
        <a:xfrm>
          <a:off x="0" y="1487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65" cy="172227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870F48FB-A92E-48B1-A781-5B27BCDB2161}"/>
            </a:ext>
          </a:extLst>
        </xdr:cNvPr>
        <xdr:cNvSpPr txBox="1"/>
      </xdr:nvSpPr>
      <xdr:spPr>
        <a:xfrm>
          <a:off x="0" y="1487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983623FE-2941-4962-8D9A-7EEE869E1F9A}"/>
            </a:ext>
          </a:extLst>
        </xdr:cNvPr>
        <xdr:cNvSpPr txBox="1"/>
      </xdr:nvSpPr>
      <xdr:spPr>
        <a:xfrm>
          <a:off x="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33CACDBC-3D7D-465B-A17F-E0084F0972D3}"/>
            </a:ext>
          </a:extLst>
        </xdr:cNvPr>
        <xdr:cNvSpPr txBox="1"/>
      </xdr:nvSpPr>
      <xdr:spPr>
        <a:xfrm>
          <a:off x="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51079253-6A98-408F-AB5C-CE3EEFEE035E}"/>
            </a:ext>
          </a:extLst>
        </xdr:cNvPr>
        <xdr:cNvSpPr txBox="1"/>
      </xdr:nvSpPr>
      <xdr:spPr>
        <a:xfrm>
          <a:off x="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A66320E9-EEAA-4E6A-ADE2-AA476F8AC9B4}"/>
            </a:ext>
          </a:extLst>
        </xdr:cNvPr>
        <xdr:cNvSpPr txBox="1"/>
      </xdr:nvSpPr>
      <xdr:spPr>
        <a:xfrm>
          <a:off x="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7E2EAA4D-CCEA-46F4-AD6F-0349383D383D}"/>
            </a:ext>
          </a:extLst>
        </xdr:cNvPr>
        <xdr:cNvSpPr txBox="1"/>
      </xdr:nvSpPr>
      <xdr:spPr>
        <a:xfrm>
          <a:off x="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E4CEBE95-964A-405B-9636-149AF4AFFF08}"/>
            </a:ext>
          </a:extLst>
        </xdr:cNvPr>
        <xdr:cNvSpPr txBox="1"/>
      </xdr:nvSpPr>
      <xdr:spPr>
        <a:xfrm>
          <a:off x="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46398509-EBFD-42AB-9623-520F3D362E62}"/>
            </a:ext>
          </a:extLst>
        </xdr:cNvPr>
        <xdr:cNvSpPr txBox="1"/>
      </xdr:nvSpPr>
      <xdr:spPr>
        <a:xfrm>
          <a:off x="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29F7EE19-72EC-4A1F-AFE4-CCAC9C8846F7}"/>
            </a:ext>
          </a:extLst>
        </xdr:cNvPr>
        <xdr:cNvSpPr txBox="1"/>
      </xdr:nvSpPr>
      <xdr:spPr>
        <a:xfrm>
          <a:off x="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2227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2D85F092-6745-4540-BF3A-575431CB979F}"/>
            </a:ext>
          </a:extLst>
        </xdr:cNvPr>
        <xdr:cNvSpPr txBox="1"/>
      </xdr:nvSpPr>
      <xdr:spPr>
        <a:xfrm>
          <a:off x="0" y="150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2227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76A26026-4B9A-48EE-80D9-F63224C553FE}"/>
            </a:ext>
          </a:extLst>
        </xdr:cNvPr>
        <xdr:cNvSpPr txBox="1"/>
      </xdr:nvSpPr>
      <xdr:spPr>
        <a:xfrm>
          <a:off x="0" y="150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2227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2AA2558B-E5D3-4FA6-ADD9-B4D9C18B4ADE}"/>
            </a:ext>
          </a:extLst>
        </xdr:cNvPr>
        <xdr:cNvSpPr txBox="1"/>
      </xdr:nvSpPr>
      <xdr:spPr>
        <a:xfrm>
          <a:off x="0" y="150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65" cy="172227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152E53BB-44DA-4F6E-A52A-71D535728B32}"/>
            </a:ext>
          </a:extLst>
        </xdr:cNvPr>
        <xdr:cNvSpPr txBox="1"/>
      </xdr:nvSpPr>
      <xdr:spPr>
        <a:xfrm>
          <a:off x="0" y="15062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2227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7C3A9AAF-E425-46F9-86EF-5CA25865D131}"/>
            </a:ext>
          </a:extLst>
        </xdr:cNvPr>
        <xdr:cNvSpPr txBox="1"/>
      </xdr:nvSpPr>
      <xdr:spPr>
        <a:xfrm>
          <a:off x="0" y="1524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2227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BB8A3A17-2736-45D6-9F7F-D14442B54E6A}"/>
            </a:ext>
          </a:extLst>
        </xdr:cNvPr>
        <xdr:cNvSpPr txBox="1"/>
      </xdr:nvSpPr>
      <xdr:spPr>
        <a:xfrm>
          <a:off x="0" y="1524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2227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9D857A0-FA92-4D60-BDC4-614B4F61B607}"/>
            </a:ext>
          </a:extLst>
        </xdr:cNvPr>
        <xdr:cNvSpPr txBox="1"/>
      </xdr:nvSpPr>
      <xdr:spPr>
        <a:xfrm>
          <a:off x="0" y="1524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65" cy="172227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C923C988-5AD6-4EC5-BB75-08E852A32B59}"/>
            </a:ext>
          </a:extLst>
        </xdr:cNvPr>
        <xdr:cNvSpPr txBox="1"/>
      </xdr:nvSpPr>
      <xdr:spPr>
        <a:xfrm>
          <a:off x="0" y="1524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2227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A74E8F9F-7725-46A7-BCE9-3FE8BF0ED343}"/>
            </a:ext>
          </a:extLst>
        </xdr:cNvPr>
        <xdr:cNvSpPr txBox="1"/>
      </xdr:nvSpPr>
      <xdr:spPr>
        <a:xfrm>
          <a:off x="0" y="154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2227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855DB6FE-A77D-4227-9970-AB32290BC448}"/>
            </a:ext>
          </a:extLst>
        </xdr:cNvPr>
        <xdr:cNvSpPr txBox="1"/>
      </xdr:nvSpPr>
      <xdr:spPr>
        <a:xfrm>
          <a:off x="0" y="154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2227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1903A52E-2ED7-4F01-8EE2-93D4EBBFC204}"/>
            </a:ext>
          </a:extLst>
        </xdr:cNvPr>
        <xdr:cNvSpPr txBox="1"/>
      </xdr:nvSpPr>
      <xdr:spPr>
        <a:xfrm>
          <a:off x="0" y="154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83</xdr:row>
      <xdr:rowOff>0</xdr:rowOff>
    </xdr:from>
    <xdr:ext cx="65" cy="172227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695DB9A2-59C0-42BF-9468-52AFBA122511}"/>
            </a:ext>
          </a:extLst>
        </xdr:cNvPr>
        <xdr:cNvSpPr txBox="1"/>
      </xdr:nvSpPr>
      <xdr:spPr>
        <a:xfrm>
          <a:off x="0" y="1543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2227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ACBB74A8-5716-4CDB-A381-969C75BC05E9}"/>
            </a:ext>
          </a:extLst>
        </xdr:cNvPr>
        <xdr:cNvSpPr txBox="1"/>
      </xdr:nvSpPr>
      <xdr:spPr>
        <a:xfrm>
          <a:off x="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2227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925E7445-F94F-4E7B-B079-45612E697430}"/>
            </a:ext>
          </a:extLst>
        </xdr:cNvPr>
        <xdr:cNvSpPr txBox="1"/>
      </xdr:nvSpPr>
      <xdr:spPr>
        <a:xfrm>
          <a:off x="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2227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FE2E511A-84ED-4A7C-89B7-1758BA3074EE}"/>
            </a:ext>
          </a:extLst>
        </xdr:cNvPr>
        <xdr:cNvSpPr txBox="1"/>
      </xdr:nvSpPr>
      <xdr:spPr>
        <a:xfrm>
          <a:off x="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2227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32A6D64E-12F5-4AE0-ABB3-030DC8CC299B}"/>
            </a:ext>
          </a:extLst>
        </xdr:cNvPr>
        <xdr:cNvSpPr txBox="1"/>
      </xdr:nvSpPr>
      <xdr:spPr>
        <a:xfrm>
          <a:off x="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B4719DA3-FAC8-4B57-A230-3002F43B7873}"/>
            </a:ext>
          </a:extLst>
        </xdr:cNvPr>
        <xdr:cNvSpPr txBox="1"/>
      </xdr:nvSpPr>
      <xdr:spPr>
        <a:xfrm>
          <a:off x="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EB5B5748-FF38-465E-9DA9-D183231E1DC0}"/>
            </a:ext>
          </a:extLst>
        </xdr:cNvPr>
        <xdr:cNvSpPr txBox="1"/>
      </xdr:nvSpPr>
      <xdr:spPr>
        <a:xfrm>
          <a:off x="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B33927CE-D73B-4F42-B9F9-84C9960C0253}"/>
            </a:ext>
          </a:extLst>
        </xdr:cNvPr>
        <xdr:cNvSpPr txBox="1"/>
      </xdr:nvSpPr>
      <xdr:spPr>
        <a:xfrm>
          <a:off x="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77E7AC44-6EBB-4295-ACCC-D5AFAFD3981A}"/>
            </a:ext>
          </a:extLst>
        </xdr:cNvPr>
        <xdr:cNvSpPr txBox="1"/>
      </xdr:nvSpPr>
      <xdr:spPr>
        <a:xfrm>
          <a:off x="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2227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C8F92710-10F8-47B1-8FC8-E3C54468B3E9}"/>
            </a:ext>
          </a:extLst>
        </xdr:cNvPr>
        <xdr:cNvSpPr txBox="1"/>
      </xdr:nvSpPr>
      <xdr:spPr>
        <a:xfrm>
          <a:off x="0" y="156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2227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4D044B38-F62E-4780-8AC7-19DA62CE3123}"/>
            </a:ext>
          </a:extLst>
        </xdr:cNvPr>
        <xdr:cNvSpPr txBox="1"/>
      </xdr:nvSpPr>
      <xdr:spPr>
        <a:xfrm>
          <a:off x="0" y="156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2227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87C33B00-07A0-4445-B8BB-DF8444D73484}"/>
            </a:ext>
          </a:extLst>
        </xdr:cNvPr>
        <xdr:cNvSpPr txBox="1"/>
      </xdr:nvSpPr>
      <xdr:spPr>
        <a:xfrm>
          <a:off x="0" y="156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84</xdr:row>
      <xdr:rowOff>0</xdr:rowOff>
    </xdr:from>
    <xdr:ext cx="65" cy="172227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9C72F9CB-7AA4-4813-A41A-85672BDB183D}"/>
            </a:ext>
          </a:extLst>
        </xdr:cNvPr>
        <xdr:cNvSpPr txBox="1"/>
      </xdr:nvSpPr>
      <xdr:spPr>
        <a:xfrm>
          <a:off x="0" y="15614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65" cy="172227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D8EABBCD-DA19-47FD-9B20-F1B7A015661D}"/>
            </a:ext>
          </a:extLst>
        </xdr:cNvPr>
        <xdr:cNvSpPr txBox="1"/>
      </xdr:nvSpPr>
      <xdr:spPr>
        <a:xfrm>
          <a:off x="0" y="157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65" cy="172227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70F7C15A-AC6A-48CE-8EAD-1AEBA1865127}"/>
            </a:ext>
          </a:extLst>
        </xdr:cNvPr>
        <xdr:cNvSpPr txBox="1"/>
      </xdr:nvSpPr>
      <xdr:spPr>
        <a:xfrm>
          <a:off x="0" y="157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65" cy="172227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71D2F2A7-10F9-438E-BC64-3C44C33423B7}"/>
            </a:ext>
          </a:extLst>
        </xdr:cNvPr>
        <xdr:cNvSpPr txBox="1"/>
      </xdr:nvSpPr>
      <xdr:spPr>
        <a:xfrm>
          <a:off x="0" y="157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85</xdr:row>
      <xdr:rowOff>0</xdr:rowOff>
    </xdr:from>
    <xdr:ext cx="65" cy="172227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4C154F94-6015-4247-A2BD-3A37891628DF}"/>
            </a:ext>
          </a:extLst>
        </xdr:cNvPr>
        <xdr:cNvSpPr txBox="1"/>
      </xdr:nvSpPr>
      <xdr:spPr>
        <a:xfrm>
          <a:off x="0" y="15798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2227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6471D7B1-F087-4D6F-951B-0580A018C14E}"/>
            </a:ext>
          </a:extLst>
        </xdr:cNvPr>
        <xdr:cNvSpPr txBox="1"/>
      </xdr:nvSpPr>
      <xdr:spPr>
        <a:xfrm>
          <a:off x="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2227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1712A1E5-C5C8-4BBF-ABE4-2470245F0EA2}"/>
            </a:ext>
          </a:extLst>
        </xdr:cNvPr>
        <xdr:cNvSpPr txBox="1"/>
      </xdr:nvSpPr>
      <xdr:spPr>
        <a:xfrm>
          <a:off x="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2227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6EE20CD-642D-4810-9B09-7FC6B92E1D25}"/>
            </a:ext>
          </a:extLst>
        </xdr:cNvPr>
        <xdr:cNvSpPr txBox="1"/>
      </xdr:nvSpPr>
      <xdr:spPr>
        <a:xfrm>
          <a:off x="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86</xdr:row>
      <xdr:rowOff>0</xdr:rowOff>
    </xdr:from>
    <xdr:ext cx="65" cy="172227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651BA-FBF4-4766-8D18-416B1DBF8FBC}"/>
            </a:ext>
          </a:extLst>
        </xdr:cNvPr>
        <xdr:cNvSpPr txBox="1"/>
      </xdr:nvSpPr>
      <xdr:spPr>
        <a:xfrm>
          <a:off x="0" y="15982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BE04422D-40B4-427D-9404-7F553573A22E}"/>
            </a:ext>
          </a:extLst>
        </xdr:cNvPr>
        <xdr:cNvSpPr txBox="1"/>
      </xdr:nvSpPr>
      <xdr:spPr>
        <a:xfrm>
          <a:off x="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B82E350A-2831-4602-A2A3-3C6C2847CE8D}"/>
            </a:ext>
          </a:extLst>
        </xdr:cNvPr>
        <xdr:cNvSpPr txBox="1"/>
      </xdr:nvSpPr>
      <xdr:spPr>
        <a:xfrm>
          <a:off x="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BF69558F-A351-4F72-9324-5664E91FEC4A}"/>
            </a:ext>
          </a:extLst>
        </xdr:cNvPr>
        <xdr:cNvSpPr txBox="1"/>
      </xdr:nvSpPr>
      <xdr:spPr>
        <a:xfrm>
          <a:off x="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47980209-AE10-4CF3-8628-ADA3D0CF8B94}"/>
            </a:ext>
          </a:extLst>
        </xdr:cNvPr>
        <xdr:cNvSpPr txBox="1"/>
      </xdr:nvSpPr>
      <xdr:spPr>
        <a:xfrm>
          <a:off x="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2227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195E14D5-8234-4C6F-88E4-DA12BDC0A392}"/>
            </a:ext>
          </a:extLst>
        </xdr:cNvPr>
        <xdr:cNvSpPr txBox="1"/>
      </xdr:nvSpPr>
      <xdr:spPr>
        <a:xfrm>
          <a:off x="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2227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89E3292F-358E-478F-8B71-9DD7C148B4F9}"/>
            </a:ext>
          </a:extLst>
        </xdr:cNvPr>
        <xdr:cNvSpPr txBox="1"/>
      </xdr:nvSpPr>
      <xdr:spPr>
        <a:xfrm>
          <a:off x="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2227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ACB9CF81-4F5C-49A7-AF84-623EEAF0F429}"/>
            </a:ext>
          </a:extLst>
        </xdr:cNvPr>
        <xdr:cNvSpPr txBox="1"/>
      </xdr:nvSpPr>
      <xdr:spPr>
        <a:xfrm>
          <a:off x="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2227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3580D617-8896-4F09-8BDD-01111A71E83B}"/>
            </a:ext>
          </a:extLst>
        </xdr:cNvPr>
        <xdr:cNvSpPr txBox="1"/>
      </xdr:nvSpPr>
      <xdr:spPr>
        <a:xfrm>
          <a:off x="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9EACAFDE-AFD9-4111-B80E-0780E7DBEE00}"/>
            </a:ext>
          </a:extLst>
        </xdr:cNvPr>
        <xdr:cNvSpPr txBox="1"/>
      </xdr:nvSpPr>
      <xdr:spPr>
        <a:xfrm>
          <a:off x="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259E2810-8D21-47F0-85F4-BF00B9D441A3}"/>
            </a:ext>
          </a:extLst>
        </xdr:cNvPr>
        <xdr:cNvSpPr txBox="1"/>
      </xdr:nvSpPr>
      <xdr:spPr>
        <a:xfrm>
          <a:off x="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8E7B769C-602D-436C-8242-391E1C577C4A}"/>
            </a:ext>
          </a:extLst>
        </xdr:cNvPr>
        <xdr:cNvSpPr txBox="1"/>
      </xdr:nvSpPr>
      <xdr:spPr>
        <a:xfrm>
          <a:off x="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74126136-BCE1-41B9-893D-C8141567188A}"/>
            </a:ext>
          </a:extLst>
        </xdr:cNvPr>
        <xdr:cNvSpPr txBox="1"/>
      </xdr:nvSpPr>
      <xdr:spPr>
        <a:xfrm>
          <a:off x="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2227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EB3F7DF4-A307-45A3-AC77-3CF9BCFF4F41}"/>
            </a:ext>
          </a:extLst>
        </xdr:cNvPr>
        <xdr:cNvSpPr txBox="1"/>
      </xdr:nvSpPr>
      <xdr:spPr>
        <a:xfrm>
          <a:off x="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2227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1485F489-CEE5-40BA-8C52-4CEF6FD42604}"/>
            </a:ext>
          </a:extLst>
        </xdr:cNvPr>
        <xdr:cNvSpPr txBox="1"/>
      </xdr:nvSpPr>
      <xdr:spPr>
        <a:xfrm>
          <a:off x="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2227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6158C138-E963-454A-808C-93E22E509601}"/>
            </a:ext>
          </a:extLst>
        </xdr:cNvPr>
        <xdr:cNvSpPr txBox="1"/>
      </xdr:nvSpPr>
      <xdr:spPr>
        <a:xfrm>
          <a:off x="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2227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D000137D-B919-415D-A360-833811F4C1F5}"/>
            </a:ext>
          </a:extLst>
        </xdr:cNvPr>
        <xdr:cNvSpPr txBox="1"/>
      </xdr:nvSpPr>
      <xdr:spPr>
        <a:xfrm>
          <a:off x="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53E0EA2E-5B06-441D-B13A-8F90BE04586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37DB5CF8-6383-4540-BEF1-AC8DAFCD4D2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9BA6B469-3E7E-4AE3-B53E-D75233347BB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F5A08909-9607-43DC-A766-DE087B9EBBD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2227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3B02D938-2CBF-4110-9067-B756871A44E7}"/>
            </a:ext>
          </a:extLst>
        </xdr:cNvPr>
        <xdr:cNvSpPr txBox="1"/>
      </xdr:nvSpPr>
      <xdr:spPr>
        <a:xfrm>
          <a:off x="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2227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594399B6-F535-4CBE-97ED-A330CFB21443}"/>
            </a:ext>
          </a:extLst>
        </xdr:cNvPr>
        <xdr:cNvSpPr txBox="1"/>
      </xdr:nvSpPr>
      <xdr:spPr>
        <a:xfrm>
          <a:off x="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2227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B65EC65C-74EE-4577-B19A-2DFE9098EEB5}"/>
            </a:ext>
          </a:extLst>
        </xdr:cNvPr>
        <xdr:cNvSpPr txBox="1"/>
      </xdr:nvSpPr>
      <xdr:spPr>
        <a:xfrm>
          <a:off x="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2227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932CC2C6-7AC8-4A79-AD29-6D3CA7352189}"/>
            </a:ext>
          </a:extLst>
        </xdr:cNvPr>
        <xdr:cNvSpPr txBox="1"/>
      </xdr:nvSpPr>
      <xdr:spPr>
        <a:xfrm>
          <a:off x="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2227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C6014755-3E88-4179-BBC8-AD3870FB6528}"/>
            </a:ext>
          </a:extLst>
        </xdr:cNvPr>
        <xdr:cNvSpPr txBox="1"/>
      </xdr:nvSpPr>
      <xdr:spPr>
        <a:xfrm>
          <a:off x="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2227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424D4FE6-B657-40E7-8502-7020D5B734F1}"/>
            </a:ext>
          </a:extLst>
        </xdr:cNvPr>
        <xdr:cNvSpPr txBox="1"/>
      </xdr:nvSpPr>
      <xdr:spPr>
        <a:xfrm>
          <a:off x="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2227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4E7A75EE-97EE-4FCD-A54A-74459862FF2B}"/>
            </a:ext>
          </a:extLst>
        </xdr:cNvPr>
        <xdr:cNvSpPr txBox="1"/>
      </xdr:nvSpPr>
      <xdr:spPr>
        <a:xfrm>
          <a:off x="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2227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E6218A4F-BB84-43DF-907A-41E957D0227E}"/>
            </a:ext>
          </a:extLst>
        </xdr:cNvPr>
        <xdr:cNvSpPr txBox="1"/>
      </xdr:nvSpPr>
      <xdr:spPr>
        <a:xfrm>
          <a:off x="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2227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B0075C3E-683A-4F82-AA67-A1C29EDA2A2C}"/>
            </a:ext>
          </a:extLst>
        </xdr:cNvPr>
        <xdr:cNvSpPr txBox="1"/>
      </xdr:nvSpPr>
      <xdr:spPr>
        <a:xfrm>
          <a:off x="0" y="1653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2227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11F585E6-F824-4222-BBFB-90C0B320286C}"/>
            </a:ext>
          </a:extLst>
        </xdr:cNvPr>
        <xdr:cNvSpPr txBox="1"/>
      </xdr:nvSpPr>
      <xdr:spPr>
        <a:xfrm>
          <a:off x="0" y="1653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2227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98265720-1CDB-41A4-B40D-DE9C125D4051}"/>
            </a:ext>
          </a:extLst>
        </xdr:cNvPr>
        <xdr:cNvSpPr txBox="1"/>
      </xdr:nvSpPr>
      <xdr:spPr>
        <a:xfrm>
          <a:off x="0" y="1653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89</xdr:row>
      <xdr:rowOff>0</xdr:rowOff>
    </xdr:from>
    <xdr:ext cx="65" cy="172227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D183598-78A2-4DE6-B242-FFE22605F6D0}"/>
            </a:ext>
          </a:extLst>
        </xdr:cNvPr>
        <xdr:cNvSpPr txBox="1"/>
      </xdr:nvSpPr>
      <xdr:spPr>
        <a:xfrm>
          <a:off x="0" y="1653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2227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2ABD528C-0FBD-4A5C-B9E9-3DD4A9EEFB57}"/>
            </a:ext>
          </a:extLst>
        </xdr:cNvPr>
        <xdr:cNvSpPr txBox="1"/>
      </xdr:nvSpPr>
      <xdr:spPr>
        <a:xfrm>
          <a:off x="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2227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9E5113E2-AF77-43BD-9476-30666C9F785B}"/>
            </a:ext>
          </a:extLst>
        </xdr:cNvPr>
        <xdr:cNvSpPr txBox="1"/>
      </xdr:nvSpPr>
      <xdr:spPr>
        <a:xfrm>
          <a:off x="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2227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25364259-A870-4C07-918F-A813FB3720D8}"/>
            </a:ext>
          </a:extLst>
        </xdr:cNvPr>
        <xdr:cNvSpPr txBox="1"/>
      </xdr:nvSpPr>
      <xdr:spPr>
        <a:xfrm>
          <a:off x="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90</xdr:row>
      <xdr:rowOff>0</xdr:rowOff>
    </xdr:from>
    <xdr:ext cx="65" cy="172227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27C28FD5-7693-406C-A1FF-68C037E0DE9D}"/>
            </a:ext>
          </a:extLst>
        </xdr:cNvPr>
        <xdr:cNvSpPr txBox="1"/>
      </xdr:nvSpPr>
      <xdr:spPr>
        <a:xfrm>
          <a:off x="0" y="1671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7CE4B182-F95D-4BD5-B29E-0222075DE545}"/>
            </a:ext>
          </a:extLst>
        </xdr:cNvPr>
        <xdr:cNvSpPr txBox="1"/>
      </xdr:nvSpPr>
      <xdr:spPr>
        <a:xfrm>
          <a:off x="0" y="16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3A69B849-E11E-4182-B3AD-FF57956F1689}"/>
            </a:ext>
          </a:extLst>
        </xdr:cNvPr>
        <xdr:cNvSpPr txBox="1"/>
      </xdr:nvSpPr>
      <xdr:spPr>
        <a:xfrm>
          <a:off x="0" y="16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5EA107CA-E433-4BE9-B83E-D327D73B183D}"/>
            </a:ext>
          </a:extLst>
        </xdr:cNvPr>
        <xdr:cNvSpPr txBox="1"/>
      </xdr:nvSpPr>
      <xdr:spPr>
        <a:xfrm>
          <a:off x="0" y="16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91</xdr:row>
      <xdr:rowOff>0</xdr:rowOff>
    </xdr:from>
    <xdr:ext cx="65" cy="172227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CEA5B814-5F26-4AFE-81FC-ACAC48D20B1D}"/>
            </a:ext>
          </a:extLst>
        </xdr:cNvPr>
        <xdr:cNvSpPr txBox="1"/>
      </xdr:nvSpPr>
      <xdr:spPr>
        <a:xfrm>
          <a:off x="0" y="16903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27DB234C-1089-4206-91BB-F121872A2F5A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ABF36242-530E-401F-AB19-99F291655563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B9DFFD96-4FBE-4947-A1B3-635300BCDC23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92</xdr:row>
      <xdr:rowOff>0</xdr:rowOff>
    </xdr:from>
    <xdr:ext cx="65" cy="172227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FAC2D64C-1459-44E0-981F-67380510F97B}"/>
            </a:ext>
          </a:extLst>
        </xdr:cNvPr>
        <xdr:cNvSpPr txBox="1"/>
      </xdr:nvSpPr>
      <xdr:spPr>
        <a:xfrm>
          <a:off x="0" y="1708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4FC63FE7-8EBA-4AAE-8BDB-74668A8C87AF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B4F28959-53FC-4599-9E7D-83BD3BB103F6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DC21988A-F785-4939-A3B4-BE1E037C1A4C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D86465-1B35-4338-A7D7-43376CD040E0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65" cy="172227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E217CD8-D81C-42B7-AABE-0C0554FA1473}"/>
            </a:ext>
          </a:extLst>
        </xdr:cNvPr>
        <xdr:cNvSpPr txBox="1"/>
      </xdr:nvSpPr>
      <xdr:spPr>
        <a:xfrm>
          <a:off x="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65" cy="172227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BE6F366B-2E7F-4902-812F-1C12E17ED08C}"/>
            </a:ext>
          </a:extLst>
        </xdr:cNvPr>
        <xdr:cNvSpPr txBox="1"/>
      </xdr:nvSpPr>
      <xdr:spPr>
        <a:xfrm>
          <a:off x="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65" cy="172227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D23ABEFB-0602-49DE-B681-48E2395DF547}"/>
            </a:ext>
          </a:extLst>
        </xdr:cNvPr>
        <xdr:cNvSpPr txBox="1"/>
      </xdr:nvSpPr>
      <xdr:spPr>
        <a:xfrm>
          <a:off x="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65" cy="172227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7BEB9121-AEEA-4E9D-9FE5-0C76ABD4DF1C}"/>
            </a:ext>
          </a:extLst>
        </xdr:cNvPr>
        <xdr:cNvSpPr txBox="1"/>
      </xdr:nvSpPr>
      <xdr:spPr>
        <a:xfrm>
          <a:off x="0" y="174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994496B5-8AA4-41D7-A948-A221F3A09913}"/>
            </a:ext>
          </a:extLst>
        </xdr:cNvPr>
        <xdr:cNvSpPr txBox="1"/>
      </xdr:nvSpPr>
      <xdr:spPr>
        <a:xfrm>
          <a:off x="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EEEC641F-DFFC-4B87-8460-AADBBDBDA46E}"/>
            </a:ext>
          </a:extLst>
        </xdr:cNvPr>
        <xdr:cNvSpPr txBox="1"/>
      </xdr:nvSpPr>
      <xdr:spPr>
        <a:xfrm>
          <a:off x="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47EFB3A-0AF6-48BD-8F1C-EF18B390C65B}"/>
            </a:ext>
          </a:extLst>
        </xdr:cNvPr>
        <xdr:cNvSpPr txBox="1"/>
      </xdr:nvSpPr>
      <xdr:spPr>
        <a:xfrm>
          <a:off x="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C81778E-835B-4B15-BFA8-D15DD36D9006}"/>
            </a:ext>
          </a:extLst>
        </xdr:cNvPr>
        <xdr:cNvSpPr txBox="1"/>
      </xdr:nvSpPr>
      <xdr:spPr>
        <a:xfrm>
          <a:off x="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37398F5F-C4F8-4BB1-A7BF-F383F89F1A8B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75AFB6D3-45F3-43EE-BA9F-A4C8DC013E6B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B35ACE77-D99D-4603-A565-EE3C9CE53616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EDD4EB0E-8B74-4E8A-9F11-8C6705BB7E66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2227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4EE2B7C5-3295-4449-8420-DFBA79AB7FB5}"/>
            </a:ext>
          </a:extLst>
        </xdr:cNvPr>
        <xdr:cNvSpPr txBox="1"/>
      </xdr:nvSpPr>
      <xdr:spPr>
        <a:xfrm>
          <a:off x="0" y="176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2227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C97B15BE-7594-4C3E-B08B-60C7773CB1C7}"/>
            </a:ext>
          </a:extLst>
        </xdr:cNvPr>
        <xdr:cNvSpPr txBox="1"/>
      </xdr:nvSpPr>
      <xdr:spPr>
        <a:xfrm>
          <a:off x="0" y="176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2227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59D0F7D4-246E-492B-BA2D-6D8F2F58EC08}"/>
            </a:ext>
          </a:extLst>
        </xdr:cNvPr>
        <xdr:cNvSpPr txBox="1"/>
      </xdr:nvSpPr>
      <xdr:spPr>
        <a:xfrm>
          <a:off x="0" y="176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65" cy="172227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2FE8F59E-A86B-4F8C-AAEA-FBC4F7DBB75E}"/>
            </a:ext>
          </a:extLst>
        </xdr:cNvPr>
        <xdr:cNvSpPr txBox="1"/>
      </xdr:nvSpPr>
      <xdr:spPr>
        <a:xfrm>
          <a:off x="0" y="176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2227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249E4F81-1B63-44FC-A443-A5D15A2D27A5}"/>
            </a:ext>
          </a:extLst>
        </xdr:cNvPr>
        <xdr:cNvSpPr txBox="1"/>
      </xdr:nvSpPr>
      <xdr:spPr>
        <a:xfrm>
          <a:off x="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2227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AF8CD83A-1D1C-493E-826F-3BA500439EF3}"/>
            </a:ext>
          </a:extLst>
        </xdr:cNvPr>
        <xdr:cNvSpPr txBox="1"/>
      </xdr:nvSpPr>
      <xdr:spPr>
        <a:xfrm>
          <a:off x="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2227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FA151FC4-3548-4B81-B4F4-230046AC2735}"/>
            </a:ext>
          </a:extLst>
        </xdr:cNvPr>
        <xdr:cNvSpPr txBox="1"/>
      </xdr:nvSpPr>
      <xdr:spPr>
        <a:xfrm>
          <a:off x="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2227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4A703DA6-8CFB-4997-829C-68A7E48C205F}"/>
            </a:ext>
          </a:extLst>
        </xdr:cNvPr>
        <xdr:cNvSpPr txBox="1"/>
      </xdr:nvSpPr>
      <xdr:spPr>
        <a:xfrm>
          <a:off x="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2227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B9F97DC5-D4CB-47A8-8C8A-177DE9EFDECC}"/>
            </a:ext>
          </a:extLst>
        </xdr:cNvPr>
        <xdr:cNvSpPr txBox="1"/>
      </xdr:nvSpPr>
      <xdr:spPr>
        <a:xfrm>
          <a:off x="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2227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3F91AAF1-98CF-4FCB-AC1E-C2F0DD66CAF2}"/>
            </a:ext>
          </a:extLst>
        </xdr:cNvPr>
        <xdr:cNvSpPr txBox="1"/>
      </xdr:nvSpPr>
      <xdr:spPr>
        <a:xfrm>
          <a:off x="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2227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4C3212EB-E576-4180-97BA-3141C135C6AD}"/>
            </a:ext>
          </a:extLst>
        </xdr:cNvPr>
        <xdr:cNvSpPr txBox="1"/>
      </xdr:nvSpPr>
      <xdr:spPr>
        <a:xfrm>
          <a:off x="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2227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EB7E646E-F08C-49AA-B6ED-21B5C1291B69}"/>
            </a:ext>
          </a:extLst>
        </xdr:cNvPr>
        <xdr:cNvSpPr txBox="1"/>
      </xdr:nvSpPr>
      <xdr:spPr>
        <a:xfrm>
          <a:off x="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2227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BF6A0972-185D-4A32-9981-5C153377950C}"/>
            </a:ext>
          </a:extLst>
        </xdr:cNvPr>
        <xdr:cNvSpPr txBox="1"/>
      </xdr:nvSpPr>
      <xdr:spPr>
        <a:xfrm>
          <a:off x="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2227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E20CD480-A577-4822-BE36-C44BD8A56270}"/>
            </a:ext>
          </a:extLst>
        </xdr:cNvPr>
        <xdr:cNvSpPr txBox="1"/>
      </xdr:nvSpPr>
      <xdr:spPr>
        <a:xfrm>
          <a:off x="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2227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EBFFFB17-16D8-4D17-B164-6BAE0D58B2C1}"/>
            </a:ext>
          </a:extLst>
        </xdr:cNvPr>
        <xdr:cNvSpPr txBox="1"/>
      </xdr:nvSpPr>
      <xdr:spPr>
        <a:xfrm>
          <a:off x="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2227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4A06FD68-1BC4-4D7A-ADCD-6AFD2B5D73CE}"/>
            </a:ext>
          </a:extLst>
        </xdr:cNvPr>
        <xdr:cNvSpPr txBox="1"/>
      </xdr:nvSpPr>
      <xdr:spPr>
        <a:xfrm>
          <a:off x="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900F3603-709D-4FA2-BF59-9F708174443D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514FED37-8B65-4CB9-9442-7632FC3F005E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9ED1D33C-7839-4873-AB04-FF0ECE6EDB8E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2C333A6F-A381-409E-8DA7-15D0CA34CC87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2227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D200482C-2D56-4939-9227-C27E6AE217B5}"/>
            </a:ext>
          </a:extLst>
        </xdr:cNvPr>
        <xdr:cNvSpPr txBox="1"/>
      </xdr:nvSpPr>
      <xdr:spPr>
        <a:xfrm>
          <a:off x="0" y="1782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2227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AB8F1F51-8331-4D5B-8A35-5C4546793604}"/>
            </a:ext>
          </a:extLst>
        </xdr:cNvPr>
        <xdr:cNvSpPr txBox="1"/>
      </xdr:nvSpPr>
      <xdr:spPr>
        <a:xfrm>
          <a:off x="0" y="1782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2227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37DBAD98-D48A-405A-8AA3-5EDEBD9066C7}"/>
            </a:ext>
          </a:extLst>
        </xdr:cNvPr>
        <xdr:cNvSpPr txBox="1"/>
      </xdr:nvSpPr>
      <xdr:spPr>
        <a:xfrm>
          <a:off x="0" y="1782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65" cy="172227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50B370B1-F455-4F65-91E9-666FCF022FDC}"/>
            </a:ext>
          </a:extLst>
        </xdr:cNvPr>
        <xdr:cNvSpPr txBox="1"/>
      </xdr:nvSpPr>
      <xdr:spPr>
        <a:xfrm>
          <a:off x="0" y="1782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88E7D5D5-6F18-4D40-BBCC-B2BE70622934}"/>
            </a:ext>
          </a:extLst>
        </xdr:cNvPr>
        <xdr:cNvSpPr txBox="1"/>
      </xdr:nvSpPr>
      <xdr:spPr>
        <a:xfrm>
          <a:off x="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BBB10F42-C589-4404-947F-C76EDB6CA08B}"/>
            </a:ext>
          </a:extLst>
        </xdr:cNvPr>
        <xdr:cNvSpPr txBox="1"/>
      </xdr:nvSpPr>
      <xdr:spPr>
        <a:xfrm>
          <a:off x="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C88D8E88-CA84-47B7-91D8-4505384785E9}"/>
            </a:ext>
          </a:extLst>
        </xdr:cNvPr>
        <xdr:cNvSpPr txBox="1"/>
      </xdr:nvSpPr>
      <xdr:spPr>
        <a:xfrm>
          <a:off x="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65" cy="172227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F92BB77E-2218-48E8-9FFD-30608160866D}"/>
            </a:ext>
          </a:extLst>
        </xdr:cNvPr>
        <xdr:cNvSpPr txBox="1"/>
      </xdr:nvSpPr>
      <xdr:spPr>
        <a:xfrm>
          <a:off x="0" y="18008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B76B1690-61CC-4755-BC97-A929E87FF741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1A7FEC0F-B3D6-4ADF-9B7C-F918A190F39B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DA8216B6-B2D6-42BF-8B71-706BB1141259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2223C978-F073-481E-BD84-AB8D4CE827B4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9A23037F-A7CE-48CC-8E5B-2E97E42C7832}"/>
            </a:ext>
          </a:extLst>
        </xdr:cNvPr>
        <xdr:cNvSpPr txBox="1"/>
      </xdr:nvSpPr>
      <xdr:spPr>
        <a:xfrm>
          <a:off x="0" y="181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800AC5F8-DF18-40FA-8AA7-9228C281A2B4}"/>
            </a:ext>
          </a:extLst>
        </xdr:cNvPr>
        <xdr:cNvSpPr txBox="1"/>
      </xdr:nvSpPr>
      <xdr:spPr>
        <a:xfrm>
          <a:off x="0" y="181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7C2E4032-1CD1-415D-AF9E-F0FC4A7C1A76}"/>
            </a:ext>
          </a:extLst>
        </xdr:cNvPr>
        <xdr:cNvSpPr txBox="1"/>
      </xdr:nvSpPr>
      <xdr:spPr>
        <a:xfrm>
          <a:off x="0" y="181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98</xdr:row>
      <xdr:rowOff>0</xdr:rowOff>
    </xdr:from>
    <xdr:ext cx="65" cy="172227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207D4D1E-9FF4-4701-8583-8323DCC3080B}"/>
            </a:ext>
          </a:extLst>
        </xdr:cNvPr>
        <xdr:cNvSpPr txBox="1"/>
      </xdr:nvSpPr>
      <xdr:spPr>
        <a:xfrm>
          <a:off x="0" y="1819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594C30D3-502E-4473-ADF2-4CFE3904836F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F76F3ED1-AECB-43D7-A2CE-D072972F1F4F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C8CD771A-49A4-40B1-926A-2282E39AE6CF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65" cy="172227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DEA13E0F-70EB-4988-9D26-6D303278DDEE}"/>
            </a:ext>
          </a:extLst>
        </xdr:cNvPr>
        <xdr:cNvSpPr txBox="1"/>
      </xdr:nvSpPr>
      <xdr:spPr>
        <a:xfrm>
          <a:off x="0" y="18376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65" cy="172227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76316709-3C98-4AD8-9578-8460BA06394B}"/>
            </a:ext>
          </a:extLst>
        </xdr:cNvPr>
        <xdr:cNvSpPr txBox="1"/>
      </xdr:nvSpPr>
      <xdr:spPr>
        <a:xfrm>
          <a:off x="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65" cy="172227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E59BD8FF-E809-43D0-B0E3-626B6A50ADEF}"/>
            </a:ext>
          </a:extLst>
        </xdr:cNvPr>
        <xdr:cNvSpPr txBox="1"/>
      </xdr:nvSpPr>
      <xdr:spPr>
        <a:xfrm>
          <a:off x="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65" cy="172227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7222A8AF-6BFE-4BBA-856B-EF437E3A26AB}"/>
            </a:ext>
          </a:extLst>
        </xdr:cNvPr>
        <xdr:cNvSpPr txBox="1"/>
      </xdr:nvSpPr>
      <xdr:spPr>
        <a:xfrm>
          <a:off x="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65" cy="172227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F3D9AD22-ECD1-474F-BD6B-82F930C8D170}"/>
            </a:ext>
          </a:extLst>
        </xdr:cNvPr>
        <xdr:cNvSpPr txBox="1"/>
      </xdr:nvSpPr>
      <xdr:spPr>
        <a:xfrm>
          <a:off x="0" y="1856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2227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A58F4166-9B8E-476E-A4E8-FAEE48CC1869}"/>
            </a:ext>
          </a:extLst>
        </xdr:cNvPr>
        <xdr:cNvSpPr txBox="1"/>
      </xdr:nvSpPr>
      <xdr:spPr>
        <a:xfrm>
          <a:off x="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2227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643706EE-DD84-4082-9362-2D2C3DF40B2B}"/>
            </a:ext>
          </a:extLst>
        </xdr:cNvPr>
        <xdr:cNvSpPr txBox="1"/>
      </xdr:nvSpPr>
      <xdr:spPr>
        <a:xfrm>
          <a:off x="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2227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5C179196-8970-4A0D-AB01-7C94C00C3142}"/>
            </a:ext>
          </a:extLst>
        </xdr:cNvPr>
        <xdr:cNvSpPr txBox="1"/>
      </xdr:nvSpPr>
      <xdr:spPr>
        <a:xfrm>
          <a:off x="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65" cy="172227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D079C8E1-452C-4FD9-AFA3-35B818CA9448}"/>
            </a:ext>
          </a:extLst>
        </xdr:cNvPr>
        <xdr:cNvSpPr txBox="1"/>
      </xdr:nvSpPr>
      <xdr:spPr>
        <a:xfrm>
          <a:off x="0" y="18745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C8AED6C5-D303-441A-A1AB-56F43124DCF2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30D8B07C-6805-4EC2-B102-BCA25C9F2320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3302D301-D913-4E76-95F2-094BB6937FCC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65" cy="172227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AE5AB200-93F3-4B2A-9E10-01B455E31131}"/>
            </a:ext>
          </a:extLst>
        </xdr:cNvPr>
        <xdr:cNvSpPr txBox="1"/>
      </xdr:nvSpPr>
      <xdr:spPr>
        <a:xfrm>
          <a:off x="0" y="18929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2A50AD4F-BE8F-4B43-AB1B-597893663F9C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C4448811-7823-44AB-8126-2AE32D1832FC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814F816-BD76-4B27-B701-A6826990E4A1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D5B6AA60-0E61-4CF9-A346-048B54F94E3B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F2C61AAC-1DD2-4D39-AF39-10386259B48B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311D07EE-84C8-456B-8A69-0B536C80847E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F99E7B2-11F6-442A-B335-3A38A3EB883E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C2717769-F8A3-488D-BAC3-5520146C471E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A50B9F32-FA49-4D29-91FB-5FFBE6647008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9F921AD5-A9F1-4990-8FF1-C1F4E746891C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781F68E4-8465-41A4-B125-9B33E59CD3A6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8B626133-07D3-4C9D-97EC-082593C8AD01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D3C98C90-8770-4310-8543-055568F77D76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6250AFB0-6386-4310-8E8A-246BBDFCC71C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F0575636-A724-4CAA-B5C3-560D9775A521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449F2AB0-3024-41BA-AFC2-FDB3AEDF4723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680FCA0B-B5DD-413F-94C8-7B00DD27966F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6107AC3E-AA3E-41CA-8833-9F5539E5E40A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953DB8E6-E6A8-4975-AF9F-A17589EEEABF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F81260EB-0996-448D-9AA8-E43FD4025BA7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FEE96917-0634-47A1-BB48-91918B7B83AE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4A78CF32-B843-4FC0-9257-E3B729AD6E04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1BCBD5E6-46FB-4CBA-B50B-440C435B07DB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8A77138D-1343-4168-98AE-C1F17E48EF89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39276AB3-7DD8-4D92-AD03-1D43E0251997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ABDEF7ED-E637-418E-B04E-70A6652E2F02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DBBD447E-3057-49D8-B3C3-9CC0B2A89778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EAB01556-A4DE-40BA-BFA4-764C0A831F81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D24B4632-8D6A-4233-BF04-882397C27B1B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2CC4732E-921C-49CD-857A-5F00EE451D15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B8E8ABCD-5A10-497D-8CC4-03C4EC24773B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263DC3D-44C9-4191-9714-B37FF538D4E3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86E8A33D-BE18-44C4-A810-6C1EA65FDE06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D5F909C1-038A-4364-9045-FBEF1A108BB8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FF0C142-1CE1-456E-96B5-D2DF61911548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8F603AB9-8C8F-4092-A7FE-07D190935078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F3673FA6-0CCF-441A-82C7-7A740B8E5229}"/>
            </a:ext>
          </a:extLst>
        </xdr:cNvPr>
        <xdr:cNvSpPr txBox="1"/>
      </xdr:nvSpPr>
      <xdr:spPr>
        <a:xfrm>
          <a:off x="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2C3A0F92-F8A2-46C2-94C0-02C3D05FE9BD}"/>
            </a:ext>
          </a:extLst>
        </xdr:cNvPr>
        <xdr:cNvSpPr txBox="1"/>
      </xdr:nvSpPr>
      <xdr:spPr>
        <a:xfrm>
          <a:off x="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87CBF289-7D80-4A75-AC20-8F41FA9F0C4D}"/>
            </a:ext>
          </a:extLst>
        </xdr:cNvPr>
        <xdr:cNvSpPr txBox="1"/>
      </xdr:nvSpPr>
      <xdr:spPr>
        <a:xfrm>
          <a:off x="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E0EF8199-7DD9-4567-99C6-CAA1EBED1FFA}"/>
            </a:ext>
          </a:extLst>
        </xdr:cNvPr>
        <xdr:cNvSpPr txBox="1"/>
      </xdr:nvSpPr>
      <xdr:spPr>
        <a:xfrm>
          <a:off x="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EDFBF141-0D1F-48DB-97FB-080B44429924}"/>
            </a:ext>
          </a:extLst>
        </xdr:cNvPr>
        <xdr:cNvSpPr txBox="1"/>
      </xdr:nvSpPr>
      <xdr:spPr>
        <a:xfrm>
          <a:off x="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EE5D717F-F470-45D3-95B8-44025859E920}"/>
            </a:ext>
          </a:extLst>
        </xdr:cNvPr>
        <xdr:cNvSpPr txBox="1"/>
      </xdr:nvSpPr>
      <xdr:spPr>
        <a:xfrm>
          <a:off x="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F92DA010-7527-4E18-ABE2-04E095925D8B}"/>
            </a:ext>
          </a:extLst>
        </xdr:cNvPr>
        <xdr:cNvSpPr txBox="1"/>
      </xdr:nvSpPr>
      <xdr:spPr>
        <a:xfrm>
          <a:off x="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4BDED16C-5CA3-46F4-955F-122EBCE50447}"/>
            </a:ext>
          </a:extLst>
        </xdr:cNvPr>
        <xdr:cNvSpPr txBox="1"/>
      </xdr:nvSpPr>
      <xdr:spPr>
        <a:xfrm>
          <a:off x="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65" cy="172227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FD465BDC-96F8-4F84-A9F9-6BB9FB76578D}"/>
            </a:ext>
          </a:extLst>
        </xdr:cNvPr>
        <xdr:cNvSpPr txBox="1"/>
      </xdr:nvSpPr>
      <xdr:spPr>
        <a:xfrm>
          <a:off x="0" y="262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65" cy="172227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A444F2DA-372B-4503-A513-F4C1BBE22ACF}"/>
            </a:ext>
          </a:extLst>
        </xdr:cNvPr>
        <xdr:cNvSpPr txBox="1"/>
      </xdr:nvSpPr>
      <xdr:spPr>
        <a:xfrm>
          <a:off x="0" y="262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65" cy="172227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6B2CC2F9-D806-4907-9BD2-6FF05A3348D4}"/>
            </a:ext>
          </a:extLst>
        </xdr:cNvPr>
        <xdr:cNvSpPr txBox="1"/>
      </xdr:nvSpPr>
      <xdr:spPr>
        <a:xfrm>
          <a:off x="0" y="262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65" cy="172227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75609120-B208-49FD-81F2-1C545B284573}"/>
            </a:ext>
          </a:extLst>
        </xdr:cNvPr>
        <xdr:cNvSpPr txBox="1"/>
      </xdr:nvSpPr>
      <xdr:spPr>
        <a:xfrm>
          <a:off x="0" y="26295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65" cy="172227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F9865849-4BEA-4C64-BF53-4D9052567FF9}"/>
            </a:ext>
          </a:extLst>
        </xdr:cNvPr>
        <xdr:cNvSpPr txBox="1"/>
      </xdr:nvSpPr>
      <xdr:spPr>
        <a:xfrm>
          <a:off x="0" y="2647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65" cy="172227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CB285837-A9B4-404D-A110-2C45FE6D8312}"/>
            </a:ext>
          </a:extLst>
        </xdr:cNvPr>
        <xdr:cNvSpPr txBox="1"/>
      </xdr:nvSpPr>
      <xdr:spPr>
        <a:xfrm>
          <a:off x="0" y="2647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65" cy="172227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445F35A6-FC42-447D-AD33-5948FFB131E2}"/>
            </a:ext>
          </a:extLst>
        </xdr:cNvPr>
        <xdr:cNvSpPr txBox="1"/>
      </xdr:nvSpPr>
      <xdr:spPr>
        <a:xfrm>
          <a:off x="0" y="2647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65" cy="172227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778AA370-E00B-421D-B256-F532299532BB}"/>
            </a:ext>
          </a:extLst>
        </xdr:cNvPr>
        <xdr:cNvSpPr txBox="1"/>
      </xdr:nvSpPr>
      <xdr:spPr>
        <a:xfrm>
          <a:off x="0" y="26479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144</xdr:row>
      <xdr:rowOff>0</xdr:rowOff>
    </xdr:from>
    <xdr:ext cx="65" cy="172227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3AEFB8C6-C80F-48C0-AA28-9D4C0B9E171C}"/>
            </a:ext>
          </a:extLst>
        </xdr:cNvPr>
        <xdr:cNvSpPr txBox="1"/>
      </xdr:nvSpPr>
      <xdr:spPr>
        <a:xfrm>
          <a:off x="0" y="266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144</xdr:row>
      <xdr:rowOff>0</xdr:rowOff>
    </xdr:from>
    <xdr:ext cx="65" cy="172227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F0BDE0EF-0486-4D1C-9945-40A12A909005}"/>
            </a:ext>
          </a:extLst>
        </xdr:cNvPr>
        <xdr:cNvSpPr txBox="1"/>
      </xdr:nvSpPr>
      <xdr:spPr>
        <a:xfrm>
          <a:off x="0" y="266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144</xdr:row>
      <xdr:rowOff>0</xdr:rowOff>
    </xdr:from>
    <xdr:ext cx="65" cy="172227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D5A2F542-94DF-4C29-89FA-25FFE45D2C1F}"/>
            </a:ext>
          </a:extLst>
        </xdr:cNvPr>
        <xdr:cNvSpPr txBox="1"/>
      </xdr:nvSpPr>
      <xdr:spPr>
        <a:xfrm>
          <a:off x="0" y="266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144</xdr:row>
      <xdr:rowOff>0</xdr:rowOff>
    </xdr:from>
    <xdr:ext cx="65" cy="172227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5925D79D-7CE2-49BA-8EBB-C3036A51327D}"/>
            </a:ext>
          </a:extLst>
        </xdr:cNvPr>
        <xdr:cNvSpPr txBox="1"/>
      </xdr:nvSpPr>
      <xdr:spPr>
        <a:xfrm>
          <a:off x="0" y="2666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576A6E83-9ABD-44EE-A43E-FC00FEA3BAC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5C7EFF67-1A54-4F41-8866-5826439CB68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DD79A213-FC33-4E8F-8F75-3A14C48E86E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F934E81A-5750-4806-92E2-7C92BB4EA43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40F76ED0-4A7E-41B7-96BC-5DE1808E787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5AEB480E-FD2A-438B-AB89-CF13FD0BA35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9D59863A-8106-4039-AA6F-72A02760A5C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ECD1D49B-03CD-4483-829A-69DC060874E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9941C9D5-7480-46C3-94FB-ACF007E0482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40603A3B-5EF5-45DF-AE2E-2C90AEFB41D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EE21773-5685-4A68-BA2B-E3031B1D9A8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655003B9-E5D2-4DED-AF24-F1B73661F446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5D53FCAD-513F-4166-B3EA-E617B838325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75536AED-EB3D-4BA5-A87D-BBCD94918A3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31D8911A-724F-4E91-8E00-C9BC211622B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BC4C3D50-A2B1-4865-A927-B43690A78DD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98527D86-883F-4220-B8DD-78788969738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694AC11D-7FD8-4273-BAB7-7141A528601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A6BD0B8F-D2B9-4DD0-8C56-91A8FA41BC7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ED5C31E3-2097-4436-A7D5-BFE7952C94A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6D797B2-B8C9-4A47-952B-B02BC14B636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2335F153-277B-42B1-A5BB-3B8FCA0759F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48405F82-C98C-4BB0-911F-1FDE3656D38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3EBA29FA-78DF-45C5-B4BB-89C51C3B137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12A492A5-E4D3-4B47-9B98-855190F772C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7FEE6F00-B3B0-405B-997D-588C4BDE4FF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7CD22A0B-2512-4EA1-8F52-CB5D6FD6CA6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53478FA2-F8C1-4D23-9C8B-5EFEE527359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8FB6E03-2D14-40DE-93E2-48E20375050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E841979B-58E2-4C64-A7E0-3C7FD158741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CB525F6D-46FE-49AD-8353-D46B8805D15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E00E39FF-D1C7-4646-A053-6727BBBD7F9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3A4BE9CF-5643-4E54-91BD-B88890880A9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28189E35-3D49-4F95-96CA-A910633AAED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38985B0F-D20B-4940-983F-62441A4CCE4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7FE2ACF5-4984-48B2-82DF-307872AA761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BAA37ECB-19DA-4C73-83AF-19E2B16F86F8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F33DCE-50A3-44FE-85CE-BC44748C4B0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F925C98F-AE8D-48B9-A073-D535F75DE1D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27846193-E3CA-4503-9C2C-A4BA6B7984E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3F9E7958-9E42-41C5-A27B-9DFBAFDC769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9A4F3C60-4AC1-4647-A0B6-2372FBF568A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256FBF67-BB11-4293-9779-641E08E54D2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DD48AFED-B9A8-41CD-BE0E-5EA3991336B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E5EA8937-4239-4AF2-97A8-4110D95634B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98E96F87-BD33-4416-B0A9-575C894D40B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4452460A-83B2-4964-9F66-D2B3D91E51A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2AD243ED-D84A-469B-B497-022D8D27201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E95DFB7F-821A-41B8-A24A-3327A6A2293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86DA6677-675C-4245-8F57-38C33D66C90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3E2D76D9-3027-49AF-B105-65D7699AA18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360AE159-89B2-4F1E-8D07-B659F0C4BED8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AD541DDA-9BAF-4E7A-B1CA-079FDB9B77A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96AD8D41-117A-4FEA-AA01-728589C09DE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7C8D5AB7-7E7A-4FAC-932F-A7A10DA62EE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6172E99C-13DD-4FF9-BBE4-033DD01E8F0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6E330521-B5BC-4FE7-A0E5-01D86DE534B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6C195D20-391B-4CEB-AE06-4A1E248814D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119E78D7-9288-4DE6-B966-42383DBFD5D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CAEC2FAC-2B7C-4318-9FC3-29710F5B485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BB00D0A-EA4C-4CFE-85C8-F834CD397CD8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A19C596D-B33F-4282-8A61-391F9130703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39D4B57F-1E67-4845-89E8-52510E18968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5EDD8C4C-F190-47FD-8719-23F460BB771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414A89B5-1FAA-4B70-8783-BB00BA80A0E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722B8016-9842-43A8-A1BD-576D695E245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788D7215-5559-48FC-ADAA-2ACC3D28379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9440E050-5C77-4C34-B61E-FFA0C5E7AD2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8DA1FCB0-A0A3-4745-BD50-FF13E8BB4DD4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F0415095-43A4-46C8-AD58-F41ED2DA5574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F5DEF5CB-96FD-4AE1-ABD2-91EFE4F5291B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F8C7787A-101C-4FC4-84DE-51E4793FE820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638CBA4E-4C45-4359-A4B7-112E9928B9D1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41B674D4-5E28-4F8A-822A-CFF03654A2D5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C018A356-7A9B-48BA-B707-CDF5B3CCD8B2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F4863B53-71C5-43CE-93D6-B0B247B2C34C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A26461BF-DEC8-48A3-9DAF-BA0B58B6FD51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F5FF58D5-F788-44D0-AA61-DC6CD59927CF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2A8DA473-FDCD-4D30-A35E-29D4C0A245AA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1BF351B7-578B-41EB-B37F-3C6D7FB1671E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145</xdr:row>
      <xdr:rowOff>0</xdr:rowOff>
    </xdr:from>
    <xdr:ext cx="65" cy="172227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AC8CB457-75F0-48C5-A05C-FFA6FC81134F}"/>
            </a:ext>
          </a:extLst>
        </xdr:cNvPr>
        <xdr:cNvSpPr txBox="1"/>
      </xdr:nvSpPr>
      <xdr:spPr>
        <a:xfrm>
          <a:off x="0" y="268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145</xdr:row>
      <xdr:rowOff>0</xdr:rowOff>
    </xdr:from>
    <xdr:ext cx="65" cy="172227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723986BB-24DF-452E-8968-7504599126D7}"/>
            </a:ext>
          </a:extLst>
        </xdr:cNvPr>
        <xdr:cNvSpPr txBox="1"/>
      </xdr:nvSpPr>
      <xdr:spPr>
        <a:xfrm>
          <a:off x="0" y="268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145</xdr:row>
      <xdr:rowOff>0</xdr:rowOff>
    </xdr:from>
    <xdr:ext cx="65" cy="172227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E5F7E6AE-87CA-411F-BECD-F5CB97A370D2}"/>
            </a:ext>
          </a:extLst>
        </xdr:cNvPr>
        <xdr:cNvSpPr txBox="1"/>
      </xdr:nvSpPr>
      <xdr:spPr>
        <a:xfrm>
          <a:off x="0" y="268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145</xdr:row>
      <xdr:rowOff>0</xdr:rowOff>
    </xdr:from>
    <xdr:ext cx="65" cy="172227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5261F75-48FD-4D14-A31A-53AE4233B01F}"/>
            </a:ext>
          </a:extLst>
        </xdr:cNvPr>
        <xdr:cNvSpPr txBox="1"/>
      </xdr:nvSpPr>
      <xdr:spPr>
        <a:xfrm>
          <a:off x="0" y="2684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2227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960561D9-CCF8-4793-923C-765E3C537DFA}"/>
            </a:ext>
          </a:extLst>
        </xdr:cNvPr>
        <xdr:cNvSpPr txBox="1"/>
      </xdr:nvSpPr>
      <xdr:spPr>
        <a:xfrm>
          <a:off x="0" y="270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2227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67091AF3-0B62-4B19-84FD-577F723DA842}"/>
            </a:ext>
          </a:extLst>
        </xdr:cNvPr>
        <xdr:cNvSpPr txBox="1"/>
      </xdr:nvSpPr>
      <xdr:spPr>
        <a:xfrm>
          <a:off x="0" y="270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2227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558A653B-5307-4F2A-A79A-68F7461F9E3F}"/>
            </a:ext>
          </a:extLst>
        </xdr:cNvPr>
        <xdr:cNvSpPr txBox="1"/>
      </xdr:nvSpPr>
      <xdr:spPr>
        <a:xfrm>
          <a:off x="0" y="270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65" cy="172227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FAF37987-C8BB-4742-8F72-968AD62844F3}"/>
            </a:ext>
          </a:extLst>
        </xdr:cNvPr>
        <xdr:cNvSpPr txBox="1"/>
      </xdr:nvSpPr>
      <xdr:spPr>
        <a:xfrm>
          <a:off x="0" y="2703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147</xdr:row>
      <xdr:rowOff>0</xdr:rowOff>
    </xdr:from>
    <xdr:ext cx="65" cy="172227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EE5C6B57-ED4E-413E-8DCC-10B314205F52}"/>
            </a:ext>
          </a:extLst>
        </xdr:cNvPr>
        <xdr:cNvSpPr txBox="1"/>
      </xdr:nvSpPr>
      <xdr:spPr>
        <a:xfrm>
          <a:off x="0" y="272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147</xdr:row>
      <xdr:rowOff>0</xdr:rowOff>
    </xdr:from>
    <xdr:ext cx="65" cy="172227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CAFF8FD-C64B-41B6-AF1B-49BB20972A16}"/>
            </a:ext>
          </a:extLst>
        </xdr:cNvPr>
        <xdr:cNvSpPr txBox="1"/>
      </xdr:nvSpPr>
      <xdr:spPr>
        <a:xfrm>
          <a:off x="0" y="272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147</xdr:row>
      <xdr:rowOff>0</xdr:rowOff>
    </xdr:from>
    <xdr:ext cx="65" cy="172227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7ED3831C-1332-4E53-9C96-1E0FC96A2983}"/>
            </a:ext>
          </a:extLst>
        </xdr:cNvPr>
        <xdr:cNvSpPr txBox="1"/>
      </xdr:nvSpPr>
      <xdr:spPr>
        <a:xfrm>
          <a:off x="0" y="272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147</xdr:row>
      <xdr:rowOff>0</xdr:rowOff>
    </xdr:from>
    <xdr:ext cx="65" cy="172227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202379CF-3938-457B-9747-4B189C1AFC16}"/>
            </a:ext>
          </a:extLst>
        </xdr:cNvPr>
        <xdr:cNvSpPr txBox="1"/>
      </xdr:nvSpPr>
      <xdr:spPr>
        <a:xfrm>
          <a:off x="0" y="2721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2227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CD4AFAB4-BCCB-471B-BF41-8F922AF03965}"/>
            </a:ext>
          </a:extLst>
        </xdr:cNvPr>
        <xdr:cNvSpPr txBox="1"/>
      </xdr:nvSpPr>
      <xdr:spPr>
        <a:xfrm>
          <a:off x="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2227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DF79E1FA-4189-4CE3-A7BA-5647D2B76E55}"/>
            </a:ext>
          </a:extLst>
        </xdr:cNvPr>
        <xdr:cNvSpPr txBox="1"/>
      </xdr:nvSpPr>
      <xdr:spPr>
        <a:xfrm>
          <a:off x="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2227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1DC6658C-512C-4C09-AF5C-33EED53912DF}"/>
            </a:ext>
          </a:extLst>
        </xdr:cNvPr>
        <xdr:cNvSpPr txBox="1"/>
      </xdr:nvSpPr>
      <xdr:spPr>
        <a:xfrm>
          <a:off x="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2227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BB3EC61E-7869-492B-8833-710887A66B89}"/>
            </a:ext>
          </a:extLst>
        </xdr:cNvPr>
        <xdr:cNvSpPr txBox="1"/>
      </xdr:nvSpPr>
      <xdr:spPr>
        <a:xfrm>
          <a:off x="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2227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AEE09C79-DE9C-49DC-BC6B-726A6029819A}"/>
            </a:ext>
          </a:extLst>
        </xdr:cNvPr>
        <xdr:cNvSpPr txBox="1"/>
      </xdr:nvSpPr>
      <xdr:spPr>
        <a:xfrm>
          <a:off x="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2227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7DA29301-EBE6-4A1E-979B-93BCF88248CE}"/>
            </a:ext>
          </a:extLst>
        </xdr:cNvPr>
        <xdr:cNvSpPr txBox="1"/>
      </xdr:nvSpPr>
      <xdr:spPr>
        <a:xfrm>
          <a:off x="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2227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DB8673B0-355F-47FF-A2EB-57F438C3B20C}"/>
            </a:ext>
          </a:extLst>
        </xdr:cNvPr>
        <xdr:cNvSpPr txBox="1"/>
      </xdr:nvSpPr>
      <xdr:spPr>
        <a:xfrm>
          <a:off x="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2227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CD250958-140A-4C1E-9A67-C394113A1B4E}"/>
            </a:ext>
          </a:extLst>
        </xdr:cNvPr>
        <xdr:cNvSpPr txBox="1"/>
      </xdr:nvSpPr>
      <xdr:spPr>
        <a:xfrm>
          <a:off x="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2227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66414F47-D59E-4C1F-9F61-A6B0C022C2CE}"/>
            </a:ext>
          </a:extLst>
        </xdr:cNvPr>
        <xdr:cNvSpPr txBox="1"/>
      </xdr:nvSpPr>
      <xdr:spPr>
        <a:xfrm>
          <a:off x="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2227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F53269E3-1D06-47DE-B75C-E7B4C753218C}"/>
            </a:ext>
          </a:extLst>
        </xdr:cNvPr>
        <xdr:cNvSpPr txBox="1"/>
      </xdr:nvSpPr>
      <xdr:spPr>
        <a:xfrm>
          <a:off x="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2227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1326472D-5B70-456C-B61D-74D39DD73428}"/>
            </a:ext>
          </a:extLst>
        </xdr:cNvPr>
        <xdr:cNvSpPr txBox="1"/>
      </xdr:nvSpPr>
      <xdr:spPr>
        <a:xfrm>
          <a:off x="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2227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408BBFF0-90C3-4DBC-92E4-A1361C02A062}"/>
            </a:ext>
          </a:extLst>
        </xdr:cNvPr>
        <xdr:cNvSpPr txBox="1"/>
      </xdr:nvSpPr>
      <xdr:spPr>
        <a:xfrm>
          <a:off x="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B8C908B0-2AA6-43DC-B7FF-BB1CA2FBA67F}"/>
            </a:ext>
          </a:extLst>
        </xdr:cNvPr>
        <xdr:cNvSpPr txBox="1"/>
      </xdr:nvSpPr>
      <xdr:spPr>
        <a:xfrm>
          <a:off x="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AC44B18C-41B0-4FF2-A859-AE6A9CFDDCE9}"/>
            </a:ext>
          </a:extLst>
        </xdr:cNvPr>
        <xdr:cNvSpPr txBox="1"/>
      </xdr:nvSpPr>
      <xdr:spPr>
        <a:xfrm>
          <a:off x="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BEF285EF-8EC8-40D5-9457-24DF0802DB6B}"/>
            </a:ext>
          </a:extLst>
        </xdr:cNvPr>
        <xdr:cNvSpPr txBox="1"/>
      </xdr:nvSpPr>
      <xdr:spPr>
        <a:xfrm>
          <a:off x="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171062D6-FDAA-4C90-ABC9-D0C747C6EE45}"/>
            </a:ext>
          </a:extLst>
        </xdr:cNvPr>
        <xdr:cNvSpPr txBox="1"/>
      </xdr:nvSpPr>
      <xdr:spPr>
        <a:xfrm>
          <a:off x="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388B636A-F4A8-4BA9-9219-15C6006D2B10}"/>
            </a:ext>
          </a:extLst>
        </xdr:cNvPr>
        <xdr:cNvSpPr txBox="1"/>
      </xdr:nvSpPr>
      <xdr:spPr>
        <a:xfrm>
          <a:off x="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67BEBFD2-83BD-421B-9002-F9A752A7A75C}"/>
            </a:ext>
          </a:extLst>
        </xdr:cNvPr>
        <xdr:cNvSpPr txBox="1"/>
      </xdr:nvSpPr>
      <xdr:spPr>
        <a:xfrm>
          <a:off x="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D7821FBD-0D24-4E83-9B83-CA778B74C4CC}"/>
            </a:ext>
          </a:extLst>
        </xdr:cNvPr>
        <xdr:cNvSpPr txBox="1"/>
      </xdr:nvSpPr>
      <xdr:spPr>
        <a:xfrm>
          <a:off x="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B1EA088E-4A2E-415A-9DF2-B06E34FEC38A}"/>
            </a:ext>
          </a:extLst>
        </xdr:cNvPr>
        <xdr:cNvSpPr txBox="1"/>
      </xdr:nvSpPr>
      <xdr:spPr>
        <a:xfrm>
          <a:off x="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2227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7DA72D2A-11AB-4AB4-A5CA-BF0825AC1C9C}"/>
            </a:ext>
          </a:extLst>
        </xdr:cNvPr>
        <xdr:cNvSpPr txBox="1"/>
      </xdr:nvSpPr>
      <xdr:spPr>
        <a:xfrm>
          <a:off x="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2227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B0342221-83A6-46A4-B2CB-9B65BFE850E7}"/>
            </a:ext>
          </a:extLst>
        </xdr:cNvPr>
        <xdr:cNvSpPr txBox="1"/>
      </xdr:nvSpPr>
      <xdr:spPr>
        <a:xfrm>
          <a:off x="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2227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33BB595B-15E9-4388-A0E5-1EABAC67C5DE}"/>
            </a:ext>
          </a:extLst>
        </xdr:cNvPr>
        <xdr:cNvSpPr txBox="1"/>
      </xdr:nvSpPr>
      <xdr:spPr>
        <a:xfrm>
          <a:off x="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2227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C5EA63DA-C533-4A88-AE3B-7D2C29E8338A}"/>
            </a:ext>
          </a:extLst>
        </xdr:cNvPr>
        <xdr:cNvSpPr txBox="1"/>
      </xdr:nvSpPr>
      <xdr:spPr>
        <a:xfrm>
          <a:off x="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2227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DD7F8C7E-2241-4523-96CE-4149A0CEC2B4}"/>
            </a:ext>
          </a:extLst>
        </xdr:cNvPr>
        <xdr:cNvSpPr txBox="1"/>
      </xdr:nvSpPr>
      <xdr:spPr>
        <a:xfrm>
          <a:off x="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2227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4096151E-73C2-4E80-96C1-D1CCDEBA3E7C}"/>
            </a:ext>
          </a:extLst>
        </xdr:cNvPr>
        <xdr:cNvSpPr txBox="1"/>
      </xdr:nvSpPr>
      <xdr:spPr>
        <a:xfrm>
          <a:off x="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2227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27DF367-F588-4C68-A674-1D7414883483}"/>
            </a:ext>
          </a:extLst>
        </xdr:cNvPr>
        <xdr:cNvSpPr txBox="1"/>
      </xdr:nvSpPr>
      <xdr:spPr>
        <a:xfrm>
          <a:off x="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62</xdr:row>
      <xdr:rowOff>0</xdr:rowOff>
    </xdr:from>
    <xdr:ext cx="65" cy="172227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F9FBA7C6-62D2-4698-B8C9-79852E962B67}"/>
            </a:ext>
          </a:extLst>
        </xdr:cNvPr>
        <xdr:cNvSpPr txBox="1"/>
      </xdr:nvSpPr>
      <xdr:spPr>
        <a:xfrm>
          <a:off x="0" y="11563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AFA243E0-26F2-4D4C-B640-C4F107DD276B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9DC6F7AA-0105-4014-BBBB-236AA0A3E651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CF5CA2B1-D783-4067-937C-95CFC90C0077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6CBD0BE1-212E-4DA8-A553-E31EADE4A2DD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88</xdr:row>
      <xdr:rowOff>0</xdr:rowOff>
    </xdr:from>
    <xdr:ext cx="65" cy="172227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B6DEA89D-C1F9-4A30-84D2-D2D76A1AF823}"/>
            </a:ext>
          </a:extLst>
        </xdr:cNvPr>
        <xdr:cNvSpPr txBox="1"/>
      </xdr:nvSpPr>
      <xdr:spPr>
        <a:xfrm>
          <a:off x="0" y="1635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2227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466517C9-4728-4248-864B-B4CFC59F3980}"/>
            </a:ext>
          </a:extLst>
        </xdr:cNvPr>
        <xdr:cNvSpPr txBox="1"/>
      </xdr:nvSpPr>
      <xdr:spPr>
        <a:xfrm>
          <a:off x="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87</xdr:row>
      <xdr:rowOff>0</xdr:rowOff>
    </xdr:from>
    <xdr:ext cx="65" cy="172227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A8B1B60B-46FC-49D7-9393-7A424C57D4A9}"/>
            </a:ext>
          </a:extLst>
        </xdr:cNvPr>
        <xdr:cNvSpPr txBox="1"/>
      </xdr:nvSpPr>
      <xdr:spPr>
        <a:xfrm>
          <a:off x="0" y="16167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5409372F-30A8-4323-B9FD-8259DE1B683A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2E2A6BEE-C02C-45F2-9C96-2A038153FD7E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BF25C70-A02E-4162-B158-4999D660D556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C42C38A4-D73B-4D9A-A1D5-D4C7F57BC5D8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3347F313-8D60-44A9-8A80-B3B6B6575BA6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6D6EAAB4-9300-4D05-80BE-FDDA40F45F4C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6CFCBE6A-FC07-4612-A09B-3788512FB828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EFAF55-47F9-4F39-BDA5-393808FBA7C7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53538836-1DAF-4DA7-8B4C-635C82401AB3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666A35CE-386E-440F-BD12-BCA9EA559F9D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94DB47D4-AA76-4411-BBD9-55C65527881F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C24979F6-7C92-4571-AB62-883010A055A1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93</xdr:row>
      <xdr:rowOff>0</xdr:rowOff>
    </xdr:from>
    <xdr:ext cx="65" cy="172227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ADC131D5-C922-41F8-A6C2-D46DBDC1A39A}"/>
            </a:ext>
          </a:extLst>
        </xdr:cNvPr>
        <xdr:cNvSpPr txBox="1"/>
      </xdr:nvSpPr>
      <xdr:spPr>
        <a:xfrm>
          <a:off x="0" y="17272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DB43B7B0-3CEC-49E9-A37F-874D9F54350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D085B0E7-A2B9-47A1-89E4-64811D25C0A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48C34DB3-3EA7-4B13-89D7-41E0228F653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28BF918E-CD81-435C-90CB-8155687B303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E3C884BC-8D3D-4AB4-8630-52E66CCDA00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40953792-C28A-48FD-AAEA-D0E7FA799C9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CBECF1E6-6351-4228-9B74-D1AE7C2B1D4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5CC643F1-100E-4D91-9B01-6FF73045486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D95D1B7F-FB07-4373-B3C2-C5AB93D9442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F33CA69E-2E12-4221-ADDC-FA8A513958B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2792B1A8-8CD5-4DEB-8D49-7D2116C0AD8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F92787C-17F2-4A7F-B934-D451BAC9F25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227621AB-DC39-4946-89EC-12C60D59FBD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DAA533B3-0219-4341-B497-9A0DA8525848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25E2E88D-A8F7-4339-84BC-DDC0E0D66D3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DB58376A-1545-4965-A008-2548D9DCF3E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DAD1F8CC-E674-4531-87CF-1A757A711A0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A8BF074D-4122-4EAC-9C37-EB967C6A2BC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521A9002-D628-4C90-8EE0-A6C470B11FC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4C70062D-3C94-4FCB-9B52-7718160EDFD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2D7BD383-4C37-430B-B823-97E015000CF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3434A8BF-50D1-4B55-AF52-803B2DEEF3A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138B9917-F2DB-4B3B-B4A8-8F6ECAE44DB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9420BB2A-6E1C-4D6B-8B68-2EA558885C9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204BCA3-3513-4DB3-84A5-59E7EBFB554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77363C0A-EFC7-4A54-BF23-975B6008703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7C64A60F-F33B-43F8-931F-AABD77225C9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E93F58B5-1636-4E6D-A60E-C94C0F752AD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CF9F6710-F3DC-45B0-979E-EFCF116AA75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35A10109-8DA3-4137-B096-79124748A1D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CBD5BA56-8429-409C-86B1-F0A7306AD34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E83289B4-9A2E-4CB6-9286-83006CA42C0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97E8DECF-85C1-42FC-9D00-75E558479FF6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C599C440-32F0-4F3C-B7B3-A25D6A1144F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9F87EFD3-B8C7-4EDB-8036-C04571396CC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FBC94217-08CF-43DD-A78D-D8670D533BC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A954127C-C385-4E8C-819C-FB33B26119E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FB74BA9-EE67-4A7E-B793-29C13A521246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A42E72C-F2FB-4FA8-B4AD-B9F74B93052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807D1422-B7EB-403B-A33D-B0B17855BFE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22F8169C-8081-4EB9-8AB4-1544DBACEE3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55ED59E8-D212-4C6B-A350-8C0888866B7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F8A29C99-A046-4916-828C-715225ECE93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2FD39E44-707E-4AC5-B167-0882868053A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B875B8CA-FDF9-415A-AEBF-D3497F9BC50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D7651F6E-8DE6-448C-8DA5-EE13EE54E97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84A28F7C-A554-4449-B703-4E745AC6761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10F6A891-9482-4671-962B-568DAE4D93E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B825A0C5-ADCF-470F-8CA0-09EB9C554F1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62625150-E1B5-4BA7-A3C3-8F625E26D3D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526D8F8C-ACA4-4966-A5DE-72B0A482945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6D5BCE73-3EDD-448C-A55E-CBC019B688B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F1A28025-4AB1-4FB8-9BEF-404952C69A6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3AB805D-DB04-4D25-A72D-EE9F3EA963A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D324C95B-89B2-4A59-803F-858672D833A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F7416542-0028-4CA2-9A12-6E5FCCDCAE1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4D048D3A-D4A7-47F6-A036-67FB42CA2E3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E41DB119-6306-43C0-8F3D-94F81B5FFD1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5FDEB24C-C750-4C23-BEE0-C405F9637FC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578CC157-62CC-4C4D-B9BD-5E205C34FBF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335DAC15-F322-4405-BD8F-B3243115452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7F5E5990-6215-4F8A-B404-B73BC203C96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8A5E98D3-D2AF-4AC3-AEC5-262C50FBB63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8EFA99AC-476A-49B3-BFB4-7249A1493DC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DBAF3C03-6D6A-4F51-AC61-2C732E1637F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5164E2F2-1D67-4D10-A580-AFF00055D2D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8AD8165D-4890-4964-91E1-FC29CF2E766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C739EA8E-BFDA-4315-ACEB-36E8287BF40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C68FCDC9-074D-4107-829F-4F06A36DCD3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9D3FA63A-DB6A-4534-B2F8-B6969CEE927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5AAD2F96-AC68-4236-BD36-ACE3AD3E810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99B18CAD-DB35-4616-9E0C-234B41DDB37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883B2AFE-5F81-4078-8B33-1E2745A356E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B5BBDA90-1BE1-4BFE-ACA1-7667CFF1BFD8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58169490-5D0F-4C3D-B9E8-1F96C14EA40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69B33C69-67A2-4EAA-8F6A-947015768B6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27A05AFF-8C6F-4CA6-BC4B-42690A1434D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6282C880-03B3-4FBE-901B-7B108A018C5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CC5356CD-4CC8-4E10-AD4F-542522AFADD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24B2B3CD-C0B5-4FC0-9846-A1144B903AC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DDE7ED45-D9D3-438C-956F-89FD8FE700A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50971DA0-09B0-4338-A22D-72A9FB711CA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3C20001A-B304-4978-BC73-292F03F8B38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E04902B-E1D4-4709-8652-E9C8E678140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28A467DC-F14B-4826-811F-9743C382ABE6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6BBD14A6-D5BD-4334-BBFF-7B749A4E708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7EAD074C-C0F2-46C3-B5C6-94A3594B1F4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96A45EB9-816D-4482-B6D0-2E64304A521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2B359D6F-6D8A-47D3-B298-C31820E2770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ED960927-97F0-415D-85EA-C84388757588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60D75BBA-B49C-429F-B9E7-46223E545626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EA78D1F5-F81D-40F6-B2F9-329A00D69CB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EE35E32D-A2EE-4227-A502-600B0F4C1466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20C73F2E-2638-4D6C-983E-59CDC503EC7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697AE364-B72D-4A48-BD1E-60942A7C2D2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3725B553-073E-4A6A-8BE1-92CBDCAB26C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C1F82093-C429-41DF-BACA-C231DF446BE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C98BCF2-EB12-4ABE-A6E8-F53A27BB5D2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46D2E960-4102-4054-B820-18703C37BBB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286630D-0429-45BA-93E1-BCD2D1EFB408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692A3419-3AA0-4428-B553-54777440535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2B8E36A7-DBDF-4D54-9A44-22E047703E2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1EEF3337-0BCC-4210-8C91-FCEE85EC87E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9F8BE6C9-4742-4EE9-804A-69C5BA8D168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BE5BB715-AFD9-4AA7-8624-919881F21F1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611C46C8-1216-4887-9D5B-0A3839105AA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8A5E76FA-A5A8-4A55-B710-F2C1499168C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8A7FCDD5-16CE-40A1-8110-B0F26EABF57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B31C5C21-F234-406A-964F-5767FA35BE1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BB2401D-2B6E-416F-B03B-6AA4D103F2E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87858550-6BD6-40A5-BB28-44431274467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C5358DB5-8650-4219-9904-BCF9909B75B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1B090C54-9CF8-4527-BF6D-1B456635742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F316C4A4-E69C-45D9-A66F-47DD5900887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93674515-2316-4092-87B1-009116FA661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54385A6-1449-4342-97DB-F61B29ABCF0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151C980C-E835-4ACB-9D65-D69FB02382A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2124C7D1-2213-46BC-82AB-C51128F13D3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7C4D0992-AA60-42E2-8901-7136A3D311C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16BD28C3-F868-442B-9543-D5FB36449446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E2D5F542-4CDF-4E0A-960F-F67D2951DBF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B740324F-C3F9-41CA-9E3F-5C281F139E1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D1DE2E56-B88D-4E90-AE82-55F6182ECD8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8FAF692D-1A7A-465E-919E-ABA0B4E2C85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71C0CCE5-1D53-4DE8-B2A0-6E593DDCA11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809FD943-3263-4D17-99A4-EB95FB22E99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F0C57BC9-D02A-4D28-A6A6-527122B132B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62EE7D8-D37A-40D7-88DF-50A65BAA076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7EA6146E-D694-4BFD-93C7-4415C298937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7C2EF3D8-382E-4B7E-A974-B07E0EE0B13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B899A22F-2991-4CA2-BCB0-64754F277E0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E8EAD57E-1F7B-44FA-9454-92AA1AF1FB6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73717131-D3FE-45A5-9F32-E5E7D365D3D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510E0A30-1B6B-4419-9DDC-66458BA50AA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9BECCAF3-7009-4FAF-BEDF-3600D970CC8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CDB54DA-9C4B-42C3-860C-1E2D384B82FC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1DF8585E-A3E3-448F-BB9D-9527BFF659A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BB31BE6-D130-4F56-841C-ACA6831CCB7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CE1A781A-124C-44D9-BA1A-71C01828D6F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2E4BD910-E282-47F0-929E-D15B8C56A82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CA5FD445-12ED-4302-9D8A-CD5B86C8D36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7CF5E348-9545-4C9B-9DA8-A2A19C795FE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FA84F821-BEAC-47E9-839B-8BDA4DE12CE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2E19DD90-4898-439C-9746-F2E6131F4BA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46A4509E-3A00-4381-AFA2-FB83E1337EC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F89A1390-5D49-4FC7-84D0-E9F7256854E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18113216-ECE6-4CE2-A6A3-8B04FBAAA1E6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EAF48914-8F1D-4067-BC7E-363AC85903C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E6DBBFEE-03CF-420A-9FF6-E14D09BF0AD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1D6BDA52-6F9F-4B95-8710-4F7985107DF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63722A02-84EC-49B1-9F94-DD989F3CB36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6084A350-7FBA-4A1B-93B7-A0A932113A1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8D8D35FA-2F0F-40EB-BD5E-F7A29DC6D24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1634FA97-9009-40AC-B7C4-A81E83CF596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2027F5D6-ADA2-4016-918A-AE6CC1185DA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E6D28AD5-FF52-43D0-9D2F-F34EDC3ADC9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ECF4F91F-E4D3-440E-896E-B4F98E51A0B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89174FCA-CA95-4926-BF58-7A2669430C1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BB398155-AA39-4175-A690-537EACA429C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132164B5-60DD-4C14-B28C-01D3281EC97A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477BD115-F6C8-464C-AAA7-DC583E22F12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F602BB2E-CAE8-434B-8102-11CAF3138D6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6D5D2425-2260-49DE-B204-45AD0F713A16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E1050209-FCD0-4461-BBCD-AB143BC7A96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4F0FB8EE-35AF-4AED-819D-A7C09EC68BB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EA5D0BF6-0864-476C-A8EF-9DFA716F1F5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25298BC6-DCE2-4A9C-894C-A76EAFE9C8E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8B3E565E-BFD0-4CCF-8C34-7D9725CFC5D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7F899-11AC-4175-929E-70E96EF5753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C2787474-726F-4392-A940-4A8FDD4E1838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2C4CC909-3902-4E98-8E1E-9FC17F73F20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2316349F-5E16-40FE-BA4D-12248F68C37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3584CB43-3BD9-4032-B87D-B856103379B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FF2F9C12-EEBC-435F-8678-A2D0CABFE17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435ABAF2-877B-4B94-B96A-516CDFA374F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C03EDA4D-3556-477D-9428-C345EBE6781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799A8780-6AAB-4D1B-AD4E-1C04F7AF75B6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9067E35-2C5A-4957-9686-A53D180D720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13C992FE-D856-4A50-A897-1380CE697F2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2F36D965-3003-4F21-BEA7-8D10261FA93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9F6BFCFF-569A-4259-A17C-7121B36C978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FB6FF279-B912-4EF7-9C85-3B98C5631D4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344A437-6F57-4EAE-9D65-740127227936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D892913B-782A-451C-9A72-9D105CEEB5E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37084FAC-8B1D-499E-BB94-6FBB0D2361E7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3C375E44-CF80-45C0-9155-F4B57699A2F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38E00E27-A822-4B36-80FB-8FB987F614A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4FF377DF-7F21-4BA4-B283-5E9CD69718B2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F0E2E089-4D41-40FA-8E04-F12C9639CF4D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E2EA59AD-89E1-4728-9A37-AFD60504480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BE6207AE-4849-4DA2-9653-AE14161A073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2227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A8E9B0CC-E03D-42D4-A8AE-933920756A1F}"/>
            </a:ext>
          </a:extLst>
        </xdr:cNvPr>
        <xdr:cNvSpPr txBox="1"/>
      </xdr:nvSpPr>
      <xdr:spPr>
        <a:xfrm>
          <a:off x="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2227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19EC9EE6-E24D-488D-9069-D869E97DB57E}"/>
            </a:ext>
          </a:extLst>
        </xdr:cNvPr>
        <xdr:cNvSpPr txBox="1"/>
      </xdr:nvSpPr>
      <xdr:spPr>
        <a:xfrm>
          <a:off x="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2227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470D6C73-6238-47DA-8D78-0FDE248A4465}"/>
            </a:ext>
          </a:extLst>
        </xdr:cNvPr>
        <xdr:cNvSpPr txBox="1"/>
      </xdr:nvSpPr>
      <xdr:spPr>
        <a:xfrm>
          <a:off x="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2227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F65480FF-7D3D-4E02-81EE-C6DC37B059B4}"/>
            </a:ext>
          </a:extLst>
        </xdr:cNvPr>
        <xdr:cNvSpPr txBox="1"/>
      </xdr:nvSpPr>
      <xdr:spPr>
        <a:xfrm>
          <a:off x="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2227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40F65A92-0942-4DEA-9C19-8B1A6AEE6212}"/>
            </a:ext>
          </a:extLst>
        </xdr:cNvPr>
        <xdr:cNvSpPr txBox="1"/>
      </xdr:nvSpPr>
      <xdr:spPr>
        <a:xfrm>
          <a:off x="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2227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8919113E-1DAF-4A02-9FDC-6F6E8DDC4BFE}"/>
            </a:ext>
          </a:extLst>
        </xdr:cNvPr>
        <xdr:cNvSpPr txBox="1"/>
      </xdr:nvSpPr>
      <xdr:spPr>
        <a:xfrm>
          <a:off x="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2227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E37CF339-28BE-45FF-80E0-423A3B6C7191}"/>
            </a:ext>
          </a:extLst>
        </xdr:cNvPr>
        <xdr:cNvSpPr txBox="1"/>
      </xdr:nvSpPr>
      <xdr:spPr>
        <a:xfrm>
          <a:off x="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26</xdr:row>
      <xdr:rowOff>0</xdr:rowOff>
    </xdr:from>
    <xdr:ext cx="65" cy="172227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E2172302-5DFA-4E48-8944-8FB3E63C6B88}"/>
            </a:ext>
          </a:extLst>
        </xdr:cNvPr>
        <xdr:cNvSpPr txBox="1"/>
      </xdr:nvSpPr>
      <xdr:spPr>
        <a:xfrm>
          <a:off x="0" y="493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FC2E04BA-824B-47FA-9E7D-E7E4C9D76A95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1F8CAB48-DC8A-4D50-99EF-DA30164F6B09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D1FF8649-4535-40B0-AECD-B866AE71BCA0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F7F0BDCE-4F4D-4D7F-8D99-C5FAF8ABB99C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9BDA30E6-A99E-44AA-AF20-C82BC8E34CE0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DA880F7C-C003-4D65-952D-EE9ABDD5012D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28CF2F40-E963-4158-B03D-41B2171555DE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A6FBABEE-2E5C-4388-BDDF-CD4B66156AD0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23B28F6E-208C-4C83-8D5D-8C5DA4AB81BF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71931E74-295C-47FA-B62F-8CCCE3A835C5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7B2E1848-2F56-41F2-8986-DAEFB3CE1ECD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CC7C4EB9-2F8D-48EE-A5BA-D75210666FAB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3986FEA2-0E40-424B-9A9A-5BB7EE4A1D2A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D896491-3828-49D7-ADB1-7A78A4A0568D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AF93D49D-ADB9-49AF-BF0C-A13D78ED0457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FAE18881-975B-4294-A8BB-C492EAD83BE8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8F52D877-1F6D-440F-BF25-5AED9A513DBD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C278BDE8-C07B-4B54-B8BB-239FBA6AC804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F26F259E-7891-484E-B354-3B08C676F05D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BC06938D-29E6-4879-8A16-8C8203BE47A9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F8BBBBA2-4144-45B4-A35B-D40C91453841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3EAD061E-1A36-4326-A414-E1F388723555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9085AA88-3EC9-471E-BFA8-1BEE154E294D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6A9E973-494D-4993-A5FA-F7AFFF17B0B4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7A50C8A0-2ADC-47F0-9D7F-8EBFE3303A6D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9A02EFE6-B6B1-4C4D-9024-B61A436EA6B2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A2541C66-3955-4C21-9CD0-531C028374C8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1BBAE6D0-EACF-4F3E-B273-835C3C4805EB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B4042A89-08B7-4E4D-89E3-159ECA2A49AD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5C095CCC-64A1-46C2-B95A-EB9615AE14A0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2BC7642B-8D68-4D95-8C88-88EE0CCE2F6A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3957D7AB-15D1-4C15-B5F8-B2BCE943D4B9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5D2E7FD-F95C-4BDC-A3D0-D72E999B31A3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E2DD7AB3-A9DF-4CD7-BBAE-C9B1F91D5A15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148BB171-86E3-4316-953A-0B390759808A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5EECBD23-7EA4-4606-A438-074692DEC0E0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EE1B7D70-E71C-4D53-8F75-42C7317CD123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7750AA03-3D96-4E47-9B59-01CF5E2EBF56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3997B0D4-D396-4495-863E-B16CE8A0DCFB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44D08A51-E8A4-482F-AD00-AFD020583018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C594FDC6-B3EE-4E9C-909E-75B43289F338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38721DAE-D8D6-4660-B48F-C4CE0E60C670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20A69BF7-01C7-4C13-B496-115207A0D068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93B0CDA2-349D-4342-A06A-03309F45870A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A5DDEA24-EC5C-4A48-B919-16059A5D32BF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B490DB7B-5A69-458E-AC37-24AF277DD2F8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7EF5125C-B419-4DBD-A286-8DDC63474646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2C77F8F2-37CB-401E-BB38-A284C5B135A9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366C7043-37FC-4085-B117-FCBA168C6454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DF0EC5DC-50E0-4208-B1A4-9D695FEF8C82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67A3D9F8-B441-4760-8968-D179F7EBAB5A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D6F51BB7-12B5-429F-BC73-E71C8C8C27AC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4F6C344C-BA58-4E8E-AF0F-1B68EA923AB8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ECAC7AFE-A909-472A-9983-58EC363A5F4D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AD72D138-2018-415C-AB06-7101B2248C9F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A77C64-3A93-47CE-BA0E-3BCA271CA528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45DD3CCE-86C7-4CAC-8230-E2E0171D9B7C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E40DBF90-ECCF-41C1-BC7F-708C87F8EE8D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A04382F3-B57C-45B7-A82B-EA2CA1120875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F43EE28B-D4FB-4511-9624-524454E32E44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621A075B-6149-4AC6-896E-FA464D23E651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8E44406C-F050-4E16-A1A1-B92335AAAF1D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3390E496-CBD4-4214-BD58-EDA0DD4FED45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906F2E99-5216-4556-B076-1415AC5F0E80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457459B0-0BA7-4299-9289-0FBF99024912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BBA59513-7FA2-4E65-9495-C346D8A13160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49969C4A-C5F4-4960-9640-704B87EC8104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89DD0817-9972-4179-9A95-44D24DCCF2F4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6C98B060-8212-4FC0-849E-232A144F5716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7183EC90-ECDC-4A44-A16E-AD3AA36D0BDE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BD296364-C612-4853-AF25-0626F583D8E3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6D08177-B6C7-42DC-A74A-F40EBACA30CD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FCC4D09-4CB0-4F91-95AE-CD6F0AE8F601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2227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A1532907-64C9-4130-B4DF-B029F13DB76F}"/>
            </a:ext>
          </a:extLst>
        </xdr:cNvPr>
        <xdr:cNvSpPr txBox="1"/>
      </xdr:nvSpPr>
      <xdr:spPr>
        <a:xfrm>
          <a:off x="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2227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F4DD267A-51C7-4927-83E7-40FBE9605D4E}"/>
            </a:ext>
          </a:extLst>
        </xdr:cNvPr>
        <xdr:cNvSpPr txBox="1"/>
      </xdr:nvSpPr>
      <xdr:spPr>
        <a:xfrm>
          <a:off x="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2227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B1C94307-25BC-4238-A317-8AE1FF2995B2}"/>
            </a:ext>
          </a:extLst>
        </xdr:cNvPr>
        <xdr:cNvSpPr txBox="1"/>
      </xdr:nvSpPr>
      <xdr:spPr>
        <a:xfrm>
          <a:off x="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2227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998DAE77-0FFA-4BC2-8FEB-56D509B26CC4}"/>
            </a:ext>
          </a:extLst>
        </xdr:cNvPr>
        <xdr:cNvSpPr txBox="1"/>
      </xdr:nvSpPr>
      <xdr:spPr>
        <a:xfrm>
          <a:off x="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6640ADEE-5275-470F-A711-4F38F7179F47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AC1F1E23-331A-4144-BB71-3F74964FF724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99C73FE0-763E-45B5-B51D-323EBAD1537D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6DCBE56E-B7DC-4A19-B359-8F2CD9C1E33F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BAE994C2-03DF-4C28-9339-2288549EA910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B4020DB9-7827-4D9D-A98F-39DADF45578C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20DC95B7-3E6A-4307-886B-387090F068D3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94945AFA-5FF4-48C8-9D15-483BF943C1F0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2227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C20569D1-34DE-4E66-BB32-4BE9D32272DD}"/>
            </a:ext>
          </a:extLst>
        </xdr:cNvPr>
        <xdr:cNvSpPr txBox="1"/>
      </xdr:nvSpPr>
      <xdr:spPr>
        <a:xfrm>
          <a:off x="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2227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A779503-F9C9-4A10-ADA6-BCC2E440FA51}"/>
            </a:ext>
          </a:extLst>
        </xdr:cNvPr>
        <xdr:cNvSpPr txBox="1"/>
      </xdr:nvSpPr>
      <xdr:spPr>
        <a:xfrm>
          <a:off x="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2227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C3020E81-221A-4BC1-8AD2-1F23FBE8DD28}"/>
            </a:ext>
          </a:extLst>
        </xdr:cNvPr>
        <xdr:cNvSpPr txBox="1"/>
      </xdr:nvSpPr>
      <xdr:spPr>
        <a:xfrm>
          <a:off x="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2227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C414C2DA-FBC6-4EDE-B225-FC369DC12F8F}"/>
            </a:ext>
          </a:extLst>
        </xdr:cNvPr>
        <xdr:cNvSpPr txBox="1"/>
      </xdr:nvSpPr>
      <xdr:spPr>
        <a:xfrm>
          <a:off x="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85FBF76F-9D74-4DC4-8DF2-26D2DB486E79}"/>
            </a:ext>
          </a:extLst>
        </xdr:cNvPr>
        <xdr:cNvSpPr txBox="1"/>
      </xdr:nvSpPr>
      <xdr:spPr>
        <a:xfrm>
          <a:off x="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63B624FF-89A6-4896-B248-EE51C558A71C}"/>
            </a:ext>
          </a:extLst>
        </xdr:cNvPr>
        <xdr:cNvSpPr txBox="1"/>
      </xdr:nvSpPr>
      <xdr:spPr>
        <a:xfrm>
          <a:off x="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F4ECC9C-011F-41BB-BDC3-70795AC19751}"/>
            </a:ext>
          </a:extLst>
        </xdr:cNvPr>
        <xdr:cNvSpPr txBox="1"/>
      </xdr:nvSpPr>
      <xdr:spPr>
        <a:xfrm>
          <a:off x="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A7C2E963-D759-4E20-8E65-FA6BC9A2FF9D}"/>
            </a:ext>
          </a:extLst>
        </xdr:cNvPr>
        <xdr:cNvSpPr txBox="1"/>
      </xdr:nvSpPr>
      <xdr:spPr>
        <a:xfrm>
          <a:off x="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7E7335C1-CBE3-425B-ACDA-C250C9C634D7}"/>
            </a:ext>
          </a:extLst>
        </xdr:cNvPr>
        <xdr:cNvSpPr txBox="1"/>
      </xdr:nvSpPr>
      <xdr:spPr>
        <a:xfrm>
          <a:off x="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3E8EBAE2-AF9F-4D83-AB9D-BA34A6E4D8CE}"/>
            </a:ext>
          </a:extLst>
        </xdr:cNvPr>
        <xdr:cNvSpPr txBox="1"/>
      </xdr:nvSpPr>
      <xdr:spPr>
        <a:xfrm>
          <a:off x="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B6FEC790-95DC-46D1-A6BB-F2E262E14504}"/>
            </a:ext>
          </a:extLst>
        </xdr:cNvPr>
        <xdr:cNvSpPr txBox="1"/>
      </xdr:nvSpPr>
      <xdr:spPr>
        <a:xfrm>
          <a:off x="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1A23DD2-A95F-49A5-9937-E969FD22B21A}"/>
            </a:ext>
          </a:extLst>
        </xdr:cNvPr>
        <xdr:cNvSpPr txBox="1"/>
      </xdr:nvSpPr>
      <xdr:spPr>
        <a:xfrm>
          <a:off x="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3EF8EDA6-61B7-40F5-8759-71C32CE66657}"/>
            </a:ext>
          </a:extLst>
        </xdr:cNvPr>
        <xdr:cNvSpPr txBox="1"/>
      </xdr:nvSpPr>
      <xdr:spPr>
        <a:xfrm>
          <a:off x="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1D07F028-F3FF-4959-8A66-155EA10ECBE7}"/>
            </a:ext>
          </a:extLst>
        </xdr:cNvPr>
        <xdr:cNvSpPr txBox="1"/>
      </xdr:nvSpPr>
      <xdr:spPr>
        <a:xfrm>
          <a:off x="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E70ABC3B-821F-435A-A097-30DD08DE3374}"/>
            </a:ext>
          </a:extLst>
        </xdr:cNvPr>
        <xdr:cNvSpPr txBox="1"/>
      </xdr:nvSpPr>
      <xdr:spPr>
        <a:xfrm>
          <a:off x="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F28E10AE-8D07-4214-AE99-6D91C722B7A2}"/>
            </a:ext>
          </a:extLst>
        </xdr:cNvPr>
        <xdr:cNvSpPr txBox="1"/>
      </xdr:nvSpPr>
      <xdr:spPr>
        <a:xfrm>
          <a:off x="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2227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A412365E-8A85-4D0E-BC39-7A5372D485EE}"/>
            </a:ext>
          </a:extLst>
        </xdr:cNvPr>
        <xdr:cNvSpPr txBox="1"/>
      </xdr:nvSpPr>
      <xdr:spPr>
        <a:xfrm>
          <a:off x="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2227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3F3DB004-4D77-4DE0-9F47-37F777DCD6EC}"/>
            </a:ext>
          </a:extLst>
        </xdr:cNvPr>
        <xdr:cNvSpPr txBox="1"/>
      </xdr:nvSpPr>
      <xdr:spPr>
        <a:xfrm>
          <a:off x="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2227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C3560095-89C3-4BC2-84B6-8439718CBCD8}"/>
            </a:ext>
          </a:extLst>
        </xdr:cNvPr>
        <xdr:cNvSpPr txBox="1"/>
      </xdr:nvSpPr>
      <xdr:spPr>
        <a:xfrm>
          <a:off x="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2227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5BF4A944-1B78-4AA8-BE34-374EE9D264CF}"/>
            </a:ext>
          </a:extLst>
        </xdr:cNvPr>
        <xdr:cNvSpPr txBox="1"/>
      </xdr:nvSpPr>
      <xdr:spPr>
        <a:xfrm>
          <a:off x="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C9308B19-4E7A-4F63-8176-3A2364A48EA2}"/>
            </a:ext>
          </a:extLst>
        </xdr:cNvPr>
        <xdr:cNvSpPr txBox="1"/>
      </xdr:nvSpPr>
      <xdr:spPr>
        <a:xfrm>
          <a:off x="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71EF19DC-0887-4E76-AA39-BC36FA0FD17C}"/>
            </a:ext>
          </a:extLst>
        </xdr:cNvPr>
        <xdr:cNvSpPr txBox="1"/>
      </xdr:nvSpPr>
      <xdr:spPr>
        <a:xfrm>
          <a:off x="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B2286FB-DAF7-44AF-B047-B77CC3B24DD6}"/>
            </a:ext>
          </a:extLst>
        </xdr:cNvPr>
        <xdr:cNvSpPr txBox="1"/>
      </xdr:nvSpPr>
      <xdr:spPr>
        <a:xfrm>
          <a:off x="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A823D6E2-AE0A-4DC8-9319-E14456D4F02C}"/>
            </a:ext>
          </a:extLst>
        </xdr:cNvPr>
        <xdr:cNvSpPr txBox="1"/>
      </xdr:nvSpPr>
      <xdr:spPr>
        <a:xfrm>
          <a:off x="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C79E920A-CC6F-4C2F-9D66-E0DF428C7A71}"/>
            </a:ext>
          </a:extLst>
        </xdr:cNvPr>
        <xdr:cNvSpPr txBox="1"/>
      </xdr:nvSpPr>
      <xdr:spPr>
        <a:xfrm>
          <a:off x="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95DDDEA3-503A-475E-8DFB-A6794EA1A4CD}"/>
            </a:ext>
          </a:extLst>
        </xdr:cNvPr>
        <xdr:cNvSpPr txBox="1"/>
      </xdr:nvSpPr>
      <xdr:spPr>
        <a:xfrm>
          <a:off x="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CBF7BE6E-AC62-4785-926D-4AE8978015CC}"/>
            </a:ext>
          </a:extLst>
        </xdr:cNvPr>
        <xdr:cNvSpPr txBox="1"/>
      </xdr:nvSpPr>
      <xdr:spPr>
        <a:xfrm>
          <a:off x="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D2698418-C72F-4F57-9AFD-6E53E2185015}"/>
            </a:ext>
          </a:extLst>
        </xdr:cNvPr>
        <xdr:cNvSpPr txBox="1"/>
      </xdr:nvSpPr>
      <xdr:spPr>
        <a:xfrm>
          <a:off x="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2227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85D859D6-C88F-42E8-9850-549E306D29A3}"/>
            </a:ext>
          </a:extLst>
        </xdr:cNvPr>
        <xdr:cNvSpPr txBox="1"/>
      </xdr:nvSpPr>
      <xdr:spPr>
        <a:xfrm>
          <a:off x="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2227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A17D211-CEDF-4054-8BDC-6C1D5DC3AB0C}"/>
            </a:ext>
          </a:extLst>
        </xdr:cNvPr>
        <xdr:cNvSpPr txBox="1"/>
      </xdr:nvSpPr>
      <xdr:spPr>
        <a:xfrm>
          <a:off x="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2227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49E5B13C-F4DF-4CC4-8A11-EC34D1F03851}"/>
            </a:ext>
          </a:extLst>
        </xdr:cNvPr>
        <xdr:cNvSpPr txBox="1"/>
      </xdr:nvSpPr>
      <xdr:spPr>
        <a:xfrm>
          <a:off x="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2227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49826ADF-BEAD-4CB1-BD10-1908DCBE63C0}"/>
            </a:ext>
          </a:extLst>
        </xdr:cNvPr>
        <xdr:cNvSpPr txBox="1"/>
      </xdr:nvSpPr>
      <xdr:spPr>
        <a:xfrm>
          <a:off x="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2227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BCB2ACA3-74F1-4A8B-ACF0-D4920E7049C0}"/>
            </a:ext>
          </a:extLst>
        </xdr:cNvPr>
        <xdr:cNvSpPr txBox="1"/>
      </xdr:nvSpPr>
      <xdr:spPr>
        <a:xfrm>
          <a:off x="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2227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14FA54F1-B2B5-4AA6-BC5B-3FD51920FF05}"/>
            </a:ext>
          </a:extLst>
        </xdr:cNvPr>
        <xdr:cNvSpPr txBox="1"/>
      </xdr:nvSpPr>
      <xdr:spPr>
        <a:xfrm>
          <a:off x="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2227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4DA03865-815E-41CC-841C-6003CE45D15F}"/>
            </a:ext>
          </a:extLst>
        </xdr:cNvPr>
        <xdr:cNvSpPr txBox="1"/>
      </xdr:nvSpPr>
      <xdr:spPr>
        <a:xfrm>
          <a:off x="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2227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10E199D3-82B3-44B4-B5E6-5F1A71CE998C}"/>
            </a:ext>
          </a:extLst>
        </xdr:cNvPr>
        <xdr:cNvSpPr txBox="1"/>
      </xdr:nvSpPr>
      <xdr:spPr>
        <a:xfrm>
          <a:off x="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56687F94-D12C-4B57-A74D-0749BF532BEE}"/>
            </a:ext>
          </a:extLst>
        </xdr:cNvPr>
        <xdr:cNvSpPr txBox="1"/>
      </xdr:nvSpPr>
      <xdr:spPr>
        <a:xfrm>
          <a:off x="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DE46FFDA-0228-4423-967A-8DC20B920232}"/>
            </a:ext>
          </a:extLst>
        </xdr:cNvPr>
        <xdr:cNvSpPr txBox="1"/>
      </xdr:nvSpPr>
      <xdr:spPr>
        <a:xfrm>
          <a:off x="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556AD1EE-D6D2-4A66-9FA1-76E165AEDA75}"/>
            </a:ext>
          </a:extLst>
        </xdr:cNvPr>
        <xdr:cNvSpPr txBox="1"/>
      </xdr:nvSpPr>
      <xdr:spPr>
        <a:xfrm>
          <a:off x="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43D7038F-847C-4CBB-A248-D46DF57BDAD4}"/>
            </a:ext>
          </a:extLst>
        </xdr:cNvPr>
        <xdr:cNvSpPr txBox="1"/>
      </xdr:nvSpPr>
      <xdr:spPr>
        <a:xfrm>
          <a:off x="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3B93FA07-E5A3-4C88-B86A-397917E27FFE}"/>
            </a:ext>
          </a:extLst>
        </xdr:cNvPr>
        <xdr:cNvSpPr txBox="1"/>
      </xdr:nvSpPr>
      <xdr:spPr>
        <a:xfrm>
          <a:off x="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B8573180-5969-4271-85A4-6C060B06CE67}"/>
            </a:ext>
          </a:extLst>
        </xdr:cNvPr>
        <xdr:cNvSpPr txBox="1"/>
      </xdr:nvSpPr>
      <xdr:spPr>
        <a:xfrm>
          <a:off x="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99B5B50A-B954-468A-95B6-B0082C5ED75E}"/>
            </a:ext>
          </a:extLst>
        </xdr:cNvPr>
        <xdr:cNvSpPr txBox="1"/>
      </xdr:nvSpPr>
      <xdr:spPr>
        <a:xfrm>
          <a:off x="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BDAACA1-94A9-4A42-B135-A8E6A34A40A8}"/>
            </a:ext>
          </a:extLst>
        </xdr:cNvPr>
        <xdr:cNvSpPr txBox="1"/>
      </xdr:nvSpPr>
      <xdr:spPr>
        <a:xfrm>
          <a:off x="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AF99869B-913C-45BE-82E8-DD7A63E53BCF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E40605FA-0793-425F-B307-88B5822D2C41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CFC901EB-3C51-4F37-8B48-25F2D4CA27E9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AFFFFFBA-CB3F-4116-BC79-33BBACE252F3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5974ACC0-F929-4AEA-AEDD-BA4545CCED9B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897FA457-8D31-461E-9053-2E8E4F5D3722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66CE3650-929E-4120-AA99-E5571B76CD06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542FF7B5-7914-4990-87B2-71FACFA1BDEC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2227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636E722-A2D5-487B-92F1-662CEC8E04AD}"/>
            </a:ext>
          </a:extLst>
        </xdr:cNvPr>
        <xdr:cNvSpPr txBox="1"/>
      </xdr:nvSpPr>
      <xdr:spPr>
        <a:xfrm>
          <a:off x="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2227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39182F6C-8F37-460B-B925-E89566602CC2}"/>
            </a:ext>
          </a:extLst>
        </xdr:cNvPr>
        <xdr:cNvSpPr txBox="1"/>
      </xdr:nvSpPr>
      <xdr:spPr>
        <a:xfrm>
          <a:off x="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2227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5FCB5F87-D71A-43E6-8B46-0C3C088FBD0F}"/>
            </a:ext>
          </a:extLst>
        </xdr:cNvPr>
        <xdr:cNvSpPr txBox="1"/>
      </xdr:nvSpPr>
      <xdr:spPr>
        <a:xfrm>
          <a:off x="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2227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EB58BC0A-C73F-4354-B57F-B4552120E6FA}"/>
            </a:ext>
          </a:extLst>
        </xdr:cNvPr>
        <xdr:cNvSpPr txBox="1"/>
      </xdr:nvSpPr>
      <xdr:spPr>
        <a:xfrm>
          <a:off x="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2227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65023EA3-2AB1-44BB-8896-8CFFADE87E6E}"/>
            </a:ext>
          </a:extLst>
        </xdr:cNvPr>
        <xdr:cNvSpPr txBox="1"/>
      </xdr:nvSpPr>
      <xdr:spPr>
        <a:xfrm>
          <a:off x="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2227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2E5CDDD6-9B43-48E2-9E8E-5C17A9781E9F}"/>
            </a:ext>
          </a:extLst>
        </xdr:cNvPr>
        <xdr:cNvSpPr txBox="1"/>
      </xdr:nvSpPr>
      <xdr:spPr>
        <a:xfrm>
          <a:off x="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2227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D816A43A-6319-4810-9807-5983228E9C41}"/>
            </a:ext>
          </a:extLst>
        </xdr:cNvPr>
        <xdr:cNvSpPr txBox="1"/>
      </xdr:nvSpPr>
      <xdr:spPr>
        <a:xfrm>
          <a:off x="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2227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3445D07E-F0E9-489C-BF8B-5016B1F48B01}"/>
            </a:ext>
          </a:extLst>
        </xdr:cNvPr>
        <xdr:cNvSpPr txBox="1"/>
      </xdr:nvSpPr>
      <xdr:spPr>
        <a:xfrm>
          <a:off x="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7D09471-314E-4338-8680-1BDA1FD489A5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94256DDD-0141-4174-A70C-04EC556CAD7A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8447C2C9-497A-403A-8221-953E4D060FB8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49FBE858-E709-4F77-A275-834129D77AE4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8F5A6E1-E939-48A2-88F1-C496BB49B0B8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DB685BC3-098C-4E21-9C97-620CD86748A6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7BE945E9-8BE0-4866-9A53-B60E8A4424B5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53D7625-63B4-4CA2-A230-D93F56740A0A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69F7CC6F-476D-4310-83A1-42A785ED66D5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B51791B0-006A-4D66-B75C-1653BCE0A798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32BCEDBF-CEFC-48B7-8811-67606D0080AC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8AE43138-CCBE-4278-BBDA-C365678E0BFF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A7E3DC2D-AEBA-4F1B-9649-6F823846AD94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F3DB024C-9731-4E26-9384-EC2B2D54C785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4FE29ACD-1F06-4BF3-A518-3FB1699837B5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92238B7F-76F6-4E54-B5E3-668CDA4E0C4E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344A3D66-A80E-4598-9087-00A2CAE07183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87531B0F-9A4A-45AD-BDCA-1CDEDF5C8840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D13A7DE8-5E80-4490-832E-FBB41BBD77BD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76995335-FC9F-43AA-86F5-7D453C70666C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40C6CBDD-B4AF-4109-B48C-3037DAF0659C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23E2FED2-E6EE-4DD1-A240-FDEC7A3B361B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3202FD46-184D-4017-96F4-519451AA4161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942706CD-F3CC-40AF-810B-CE771731EF73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B9CF7AB1-698C-4398-BB9B-263AA2D1E400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14791C9A-30BB-46EA-A305-49A429631A21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19CCE127-60AB-4245-8DC1-DCD46F4850DA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CF1B2F55-2169-4D9F-A1D6-E5A0DA4BAC82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83F3B228-E1F6-4569-AA75-E5665169D135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4CC665C2-99A2-4E6E-9E24-21A55DAFDDD6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5BDBB644-78C5-440B-9EE7-CEE7CA4547AA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46F73D49-D2AE-4193-A710-2E551E1EE4FD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15F99C26-733B-49E0-A283-2E3685BE555E}"/>
            </a:ext>
          </a:extLst>
        </xdr:cNvPr>
        <xdr:cNvSpPr txBox="1"/>
      </xdr:nvSpPr>
      <xdr:spPr>
        <a:xfrm>
          <a:off x="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E9C0DED6-E50E-4287-9E30-D48886ECD17C}"/>
            </a:ext>
          </a:extLst>
        </xdr:cNvPr>
        <xdr:cNvSpPr txBox="1"/>
      </xdr:nvSpPr>
      <xdr:spPr>
        <a:xfrm>
          <a:off x="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52B60053-A5B9-4EAC-8750-2A28A849B5FF}"/>
            </a:ext>
          </a:extLst>
        </xdr:cNvPr>
        <xdr:cNvSpPr txBox="1"/>
      </xdr:nvSpPr>
      <xdr:spPr>
        <a:xfrm>
          <a:off x="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29E7285B-51F6-47F8-8D3A-59EF0D7661DA}"/>
            </a:ext>
          </a:extLst>
        </xdr:cNvPr>
        <xdr:cNvSpPr txBox="1"/>
      </xdr:nvSpPr>
      <xdr:spPr>
        <a:xfrm>
          <a:off x="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61A2B8DC-C073-4692-A9C6-50CEDDAA952A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A47BAA26-BAEC-4FF8-80FD-9352E86C1AC2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65679CCA-E804-4F6E-B0A1-D527982144A3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EE155121-7109-43EF-84DF-681D5A3209B0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D1D796A7-91D6-4F1E-8A51-FA6BB3B8D5FB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85A81AD1-420E-4A7A-B7F8-D62B020AD87E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8DE97E3D-EF31-4FA3-A33F-EF484E027A9D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2316E3C6-EF4B-4F9C-8B1F-9E8392DA0105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24754B74-402F-4706-8977-5AD7B86A6949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BA1593AB-E2EF-46F6-894E-D7109B87CFF8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C1BF9CC-F53C-4285-A776-672EB0C0D803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C5601510-63E4-40BD-A5FE-F6F8EE862ECC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2227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2F1A296E-18CE-4C18-9BAB-254075F39D0B}"/>
            </a:ext>
          </a:extLst>
        </xdr:cNvPr>
        <xdr:cNvSpPr txBox="1"/>
      </xdr:nvSpPr>
      <xdr:spPr>
        <a:xfrm>
          <a:off x="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2227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3783C7F6-4AAB-49C9-9975-3C85D4436FB3}"/>
            </a:ext>
          </a:extLst>
        </xdr:cNvPr>
        <xdr:cNvSpPr txBox="1"/>
      </xdr:nvSpPr>
      <xdr:spPr>
        <a:xfrm>
          <a:off x="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2227"/>
    <xdr:sp macro="" textlink="">
      <xdr:nvSpPr>
        <xdr:cNvPr id="4858" name="TextBox 4857">
          <a:extLst>
            <a:ext uri="{FF2B5EF4-FFF2-40B4-BE49-F238E27FC236}">
              <a16:creationId xmlns:a16="http://schemas.microsoft.com/office/drawing/2014/main" id="{80AA9011-EDDB-428D-B8A8-B37168903190}"/>
            </a:ext>
          </a:extLst>
        </xdr:cNvPr>
        <xdr:cNvSpPr txBox="1"/>
      </xdr:nvSpPr>
      <xdr:spPr>
        <a:xfrm>
          <a:off x="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2227"/>
    <xdr:sp macro="" textlink="">
      <xdr:nvSpPr>
        <xdr:cNvPr id="4859" name="TextBox 4858">
          <a:extLst>
            <a:ext uri="{FF2B5EF4-FFF2-40B4-BE49-F238E27FC236}">
              <a16:creationId xmlns:a16="http://schemas.microsoft.com/office/drawing/2014/main" id="{295D47E6-903C-457D-90B7-8C15555375B0}"/>
            </a:ext>
          </a:extLst>
        </xdr:cNvPr>
        <xdr:cNvSpPr txBox="1"/>
      </xdr:nvSpPr>
      <xdr:spPr>
        <a:xfrm>
          <a:off x="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4860" name="TextBox 4859">
          <a:extLst>
            <a:ext uri="{FF2B5EF4-FFF2-40B4-BE49-F238E27FC236}">
              <a16:creationId xmlns:a16="http://schemas.microsoft.com/office/drawing/2014/main" id="{23901109-4A39-46BB-9B31-E1A3E20104FA}"/>
            </a:ext>
          </a:extLst>
        </xdr:cNvPr>
        <xdr:cNvSpPr txBox="1"/>
      </xdr:nvSpPr>
      <xdr:spPr>
        <a:xfrm>
          <a:off x="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4861" name="TextBox 4860">
          <a:extLst>
            <a:ext uri="{FF2B5EF4-FFF2-40B4-BE49-F238E27FC236}">
              <a16:creationId xmlns:a16="http://schemas.microsoft.com/office/drawing/2014/main" id="{D934FFBB-9DBA-4D64-AD84-0994BC37F03B}"/>
            </a:ext>
          </a:extLst>
        </xdr:cNvPr>
        <xdr:cNvSpPr txBox="1"/>
      </xdr:nvSpPr>
      <xdr:spPr>
        <a:xfrm>
          <a:off x="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4862" name="TextBox 4861">
          <a:extLst>
            <a:ext uri="{FF2B5EF4-FFF2-40B4-BE49-F238E27FC236}">
              <a16:creationId xmlns:a16="http://schemas.microsoft.com/office/drawing/2014/main" id="{49581CE6-EE55-401D-B54A-08A55C91B54A}"/>
            </a:ext>
          </a:extLst>
        </xdr:cNvPr>
        <xdr:cNvSpPr txBox="1"/>
      </xdr:nvSpPr>
      <xdr:spPr>
        <a:xfrm>
          <a:off x="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4863" name="TextBox 4862">
          <a:extLst>
            <a:ext uri="{FF2B5EF4-FFF2-40B4-BE49-F238E27FC236}">
              <a16:creationId xmlns:a16="http://schemas.microsoft.com/office/drawing/2014/main" id="{28EA2705-A9D7-442E-BBD5-9BEE883F06DD}"/>
            </a:ext>
          </a:extLst>
        </xdr:cNvPr>
        <xdr:cNvSpPr txBox="1"/>
      </xdr:nvSpPr>
      <xdr:spPr>
        <a:xfrm>
          <a:off x="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2227"/>
    <xdr:sp macro="" textlink="">
      <xdr:nvSpPr>
        <xdr:cNvPr id="4864" name="TextBox 4863">
          <a:extLst>
            <a:ext uri="{FF2B5EF4-FFF2-40B4-BE49-F238E27FC236}">
              <a16:creationId xmlns:a16="http://schemas.microsoft.com/office/drawing/2014/main" id="{CA4B2E6C-6A96-45AB-93DA-6A0F926135C4}"/>
            </a:ext>
          </a:extLst>
        </xdr:cNvPr>
        <xdr:cNvSpPr txBox="1"/>
      </xdr:nvSpPr>
      <xdr:spPr>
        <a:xfrm>
          <a:off x="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2227"/>
    <xdr:sp macro="" textlink="">
      <xdr:nvSpPr>
        <xdr:cNvPr id="4865" name="TextBox 4864">
          <a:extLst>
            <a:ext uri="{FF2B5EF4-FFF2-40B4-BE49-F238E27FC236}">
              <a16:creationId xmlns:a16="http://schemas.microsoft.com/office/drawing/2014/main" id="{5784D2E8-7803-4701-A956-EE53BF651652}"/>
            </a:ext>
          </a:extLst>
        </xdr:cNvPr>
        <xdr:cNvSpPr txBox="1"/>
      </xdr:nvSpPr>
      <xdr:spPr>
        <a:xfrm>
          <a:off x="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2227"/>
    <xdr:sp macro="" textlink="">
      <xdr:nvSpPr>
        <xdr:cNvPr id="4866" name="TextBox 4865">
          <a:extLst>
            <a:ext uri="{FF2B5EF4-FFF2-40B4-BE49-F238E27FC236}">
              <a16:creationId xmlns:a16="http://schemas.microsoft.com/office/drawing/2014/main" id="{21C50123-8A17-4A56-B55C-072C0AEBACA7}"/>
            </a:ext>
          </a:extLst>
        </xdr:cNvPr>
        <xdr:cNvSpPr txBox="1"/>
      </xdr:nvSpPr>
      <xdr:spPr>
        <a:xfrm>
          <a:off x="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2227"/>
    <xdr:sp macro="" textlink="">
      <xdr:nvSpPr>
        <xdr:cNvPr id="4867" name="TextBox 4866">
          <a:extLst>
            <a:ext uri="{FF2B5EF4-FFF2-40B4-BE49-F238E27FC236}">
              <a16:creationId xmlns:a16="http://schemas.microsoft.com/office/drawing/2014/main" id="{CDB766F6-6D34-427B-BD9A-BD8764ABE322}"/>
            </a:ext>
          </a:extLst>
        </xdr:cNvPr>
        <xdr:cNvSpPr txBox="1"/>
      </xdr:nvSpPr>
      <xdr:spPr>
        <a:xfrm>
          <a:off x="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2227"/>
    <xdr:sp macro="" textlink="">
      <xdr:nvSpPr>
        <xdr:cNvPr id="4868" name="TextBox 4867">
          <a:extLst>
            <a:ext uri="{FF2B5EF4-FFF2-40B4-BE49-F238E27FC236}">
              <a16:creationId xmlns:a16="http://schemas.microsoft.com/office/drawing/2014/main" id="{AFBA9284-D7BA-4F64-B6A3-A07F3196B0BC}"/>
            </a:ext>
          </a:extLst>
        </xdr:cNvPr>
        <xdr:cNvSpPr txBox="1"/>
      </xdr:nvSpPr>
      <xdr:spPr>
        <a:xfrm>
          <a:off x="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2227"/>
    <xdr:sp macro="" textlink="">
      <xdr:nvSpPr>
        <xdr:cNvPr id="4869" name="TextBox 4868">
          <a:extLst>
            <a:ext uri="{FF2B5EF4-FFF2-40B4-BE49-F238E27FC236}">
              <a16:creationId xmlns:a16="http://schemas.microsoft.com/office/drawing/2014/main" id="{CB560858-9B49-45E1-B725-29F5644D6E60}"/>
            </a:ext>
          </a:extLst>
        </xdr:cNvPr>
        <xdr:cNvSpPr txBox="1"/>
      </xdr:nvSpPr>
      <xdr:spPr>
        <a:xfrm>
          <a:off x="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2227"/>
    <xdr:sp macro="" textlink="">
      <xdr:nvSpPr>
        <xdr:cNvPr id="4870" name="TextBox 4869">
          <a:extLst>
            <a:ext uri="{FF2B5EF4-FFF2-40B4-BE49-F238E27FC236}">
              <a16:creationId xmlns:a16="http://schemas.microsoft.com/office/drawing/2014/main" id="{A42335BA-82DA-41D1-B25F-32930B4A0D4A}"/>
            </a:ext>
          </a:extLst>
        </xdr:cNvPr>
        <xdr:cNvSpPr txBox="1"/>
      </xdr:nvSpPr>
      <xdr:spPr>
        <a:xfrm>
          <a:off x="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2227"/>
    <xdr:sp macro="" textlink="">
      <xdr:nvSpPr>
        <xdr:cNvPr id="4871" name="TextBox 4870">
          <a:extLst>
            <a:ext uri="{FF2B5EF4-FFF2-40B4-BE49-F238E27FC236}">
              <a16:creationId xmlns:a16="http://schemas.microsoft.com/office/drawing/2014/main" id="{1BFC89AE-56ED-4637-80F7-E8FE3FA93BA9}"/>
            </a:ext>
          </a:extLst>
        </xdr:cNvPr>
        <xdr:cNvSpPr txBox="1"/>
      </xdr:nvSpPr>
      <xdr:spPr>
        <a:xfrm>
          <a:off x="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4872" name="TextBox 4871">
          <a:extLst>
            <a:ext uri="{FF2B5EF4-FFF2-40B4-BE49-F238E27FC236}">
              <a16:creationId xmlns:a16="http://schemas.microsoft.com/office/drawing/2014/main" id="{9C7E0E22-C9E2-4E10-93AE-607820337CB8}"/>
            </a:ext>
          </a:extLst>
        </xdr:cNvPr>
        <xdr:cNvSpPr txBox="1"/>
      </xdr:nvSpPr>
      <xdr:spPr>
        <a:xfrm>
          <a:off x="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4873" name="TextBox 4872">
          <a:extLst>
            <a:ext uri="{FF2B5EF4-FFF2-40B4-BE49-F238E27FC236}">
              <a16:creationId xmlns:a16="http://schemas.microsoft.com/office/drawing/2014/main" id="{86B4F0E2-A62D-4A0C-9843-BE93C6CB66AE}"/>
            </a:ext>
          </a:extLst>
        </xdr:cNvPr>
        <xdr:cNvSpPr txBox="1"/>
      </xdr:nvSpPr>
      <xdr:spPr>
        <a:xfrm>
          <a:off x="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4874" name="TextBox 4873">
          <a:extLst>
            <a:ext uri="{FF2B5EF4-FFF2-40B4-BE49-F238E27FC236}">
              <a16:creationId xmlns:a16="http://schemas.microsoft.com/office/drawing/2014/main" id="{620558E6-48F7-4ECC-8039-33AA291DA210}"/>
            </a:ext>
          </a:extLst>
        </xdr:cNvPr>
        <xdr:cNvSpPr txBox="1"/>
      </xdr:nvSpPr>
      <xdr:spPr>
        <a:xfrm>
          <a:off x="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4875" name="TextBox 4874">
          <a:extLst>
            <a:ext uri="{FF2B5EF4-FFF2-40B4-BE49-F238E27FC236}">
              <a16:creationId xmlns:a16="http://schemas.microsoft.com/office/drawing/2014/main" id="{F7E305F3-7A9A-43AF-94CD-E69C3A1C7FB5}"/>
            </a:ext>
          </a:extLst>
        </xdr:cNvPr>
        <xdr:cNvSpPr txBox="1"/>
      </xdr:nvSpPr>
      <xdr:spPr>
        <a:xfrm>
          <a:off x="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4876" name="TextBox 4875">
          <a:extLst>
            <a:ext uri="{FF2B5EF4-FFF2-40B4-BE49-F238E27FC236}">
              <a16:creationId xmlns:a16="http://schemas.microsoft.com/office/drawing/2014/main" id="{2806F4BC-EB52-4FBB-AC7D-BA8BA0ACCC9A}"/>
            </a:ext>
          </a:extLst>
        </xdr:cNvPr>
        <xdr:cNvSpPr txBox="1"/>
      </xdr:nvSpPr>
      <xdr:spPr>
        <a:xfrm>
          <a:off x="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4877" name="TextBox 4876">
          <a:extLst>
            <a:ext uri="{FF2B5EF4-FFF2-40B4-BE49-F238E27FC236}">
              <a16:creationId xmlns:a16="http://schemas.microsoft.com/office/drawing/2014/main" id="{1A1AAE47-6343-43CD-88D1-79C43AA91F45}"/>
            </a:ext>
          </a:extLst>
        </xdr:cNvPr>
        <xdr:cNvSpPr txBox="1"/>
      </xdr:nvSpPr>
      <xdr:spPr>
        <a:xfrm>
          <a:off x="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4878" name="TextBox 4877">
          <a:extLst>
            <a:ext uri="{FF2B5EF4-FFF2-40B4-BE49-F238E27FC236}">
              <a16:creationId xmlns:a16="http://schemas.microsoft.com/office/drawing/2014/main" id="{0D7863E2-73DC-4B46-A689-4CA552F0EAE0}"/>
            </a:ext>
          </a:extLst>
        </xdr:cNvPr>
        <xdr:cNvSpPr txBox="1"/>
      </xdr:nvSpPr>
      <xdr:spPr>
        <a:xfrm>
          <a:off x="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4879" name="TextBox 4878">
          <a:extLst>
            <a:ext uri="{FF2B5EF4-FFF2-40B4-BE49-F238E27FC236}">
              <a16:creationId xmlns:a16="http://schemas.microsoft.com/office/drawing/2014/main" id="{10FBCC81-754C-4E68-8552-BBE5B1A2CF48}"/>
            </a:ext>
          </a:extLst>
        </xdr:cNvPr>
        <xdr:cNvSpPr txBox="1"/>
      </xdr:nvSpPr>
      <xdr:spPr>
        <a:xfrm>
          <a:off x="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2227"/>
    <xdr:sp macro="" textlink="">
      <xdr:nvSpPr>
        <xdr:cNvPr id="4880" name="TextBox 4879">
          <a:extLst>
            <a:ext uri="{FF2B5EF4-FFF2-40B4-BE49-F238E27FC236}">
              <a16:creationId xmlns:a16="http://schemas.microsoft.com/office/drawing/2014/main" id="{9728784D-D233-444F-988C-D7ED5023C6B1}"/>
            </a:ext>
          </a:extLst>
        </xdr:cNvPr>
        <xdr:cNvSpPr txBox="1"/>
      </xdr:nvSpPr>
      <xdr:spPr>
        <a:xfrm>
          <a:off x="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2227"/>
    <xdr:sp macro="" textlink="">
      <xdr:nvSpPr>
        <xdr:cNvPr id="4881" name="TextBox 4880">
          <a:extLst>
            <a:ext uri="{FF2B5EF4-FFF2-40B4-BE49-F238E27FC236}">
              <a16:creationId xmlns:a16="http://schemas.microsoft.com/office/drawing/2014/main" id="{8C69AF07-5F3F-476F-A00E-1AE189A82882}"/>
            </a:ext>
          </a:extLst>
        </xdr:cNvPr>
        <xdr:cNvSpPr txBox="1"/>
      </xdr:nvSpPr>
      <xdr:spPr>
        <a:xfrm>
          <a:off x="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2227"/>
    <xdr:sp macro="" textlink="">
      <xdr:nvSpPr>
        <xdr:cNvPr id="4882" name="TextBox 4881">
          <a:extLst>
            <a:ext uri="{FF2B5EF4-FFF2-40B4-BE49-F238E27FC236}">
              <a16:creationId xmlns:a16="http://schemas.microsoft.com/office/drawing/2014/main" id="{9BAB1925-5663-4A71-8F9C-9A89DE3ED261}"/>
            </a:ext>
          </a:extLst>
        </xdr:cNvPr>
        <xdr:cNvSpPr txBox="1"/>
      </xdr:nvSpPr>
      <xdr:spPr>
        <a:xfrm>
          <a:off x="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2227"/>
    <xdr:sp macro="" textlink="">
      <xdr:nvSpPr>
        <xdr:cNvPr id="4883" name="TextBox 4882">
          <a:extLst>
            <a:ext uri="{FF2B5EF4-FFF2-40B4-BE49-F238E27FC236}">
              <a16:creationId xmlns:a16="http://schemas.microsoft.com/office/drawing/2014/main" id="{F11698C5-7DC8-48D4-B170-10CB2C572105}"/>
            </a:ext>
          </a:extLst>
        </xdr:cNvPr>
        <xdr:cNvSpPr txBox="1"/>
      </xdr:nvSpPr>
      <xdr:spPr>
        <a:xfrm>
          <a:off x="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2227"/>
    <xdr:sp macro="" textlink="">
      <xdr:nvSpPr>
        <xdr:cNvPr id="4884" name="TextBox 4883">
          <a:extLst>
            <a:ext uri="{FF2B5EF4-FFF2-40B4-BE49-F238E27FC236}">
              <a16:creationId xmlns:a16="http://schemas.microsoft.com/office/drawing/2014/main" id="{91FA16DB-68F6-4246-AB4B-3359DF466E2C}"/>
            </a:ext>
          </a:extLst>
        </xdr:cNvPr>
        <xdr:cNvSpPr txBox="1"/>
      </xdr:nvSpPr>
      <xdr:spPr>
        <a:xfrm>
          <a:off x="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2227"/>
    <xdr:sp macro="" textlink="">
      <xdr:nvSpPr>
        <xdr:cNvPr id="4885" name="TextBox 4884">
          <a:extLst>
            <a:ext uri="{FF2B5EF4-FFF2-40B4-BE49-F238E27FC236}">
              <a16:creationId xmlns:a16="http://schemas.microsoft.com/office/drawing/2014/main" id="{D8061774-B7CA-4C2A-9793-A5FE036B4A2D}"/>
            </a:ext>
          </a:extLst>
        </xdr:cNvPr>
        <xdr:cNvSpPr txBox="1"/>
      </xdr:nvSpPr>
      <xdr:spPr>
        <a:xfrm>
          <a:off x="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2227"/>
    <xdr:sp macro="" textlink="">
      <xdr:nvSpPr>
        <xdr:cNvPr id="4886" name="TextBox 4885">
          <a:extLst>
            <a:ext uri="{FF2B5EF4-FFF2-40B4-BE49-F238E27FC236}">
              <a16:creationId xmlns:a16="http://schemas.microsoft.com/office/drawing/2014/main" id="{56AE9BC7-7840-40F3-8702-AC58A9EE13D5}"/>
            </a:ext>
          </a:extLst>
        </xdr:cNvPr>
        <xdr:cNvSpPr txBox="1"/>
      </xdr:nvSpPr>
      <xdr:spPr>
        <a:xfrm>
          <a:off x="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2227"/>
    <xdr:sp macro="" textlink="">
      <xdr:nvSpPr>
        <xdr:cNvPr id="4887" name="TextBox 4886">
          <a:extLst>
            <a:ext uri="{FF2B5EF4-FFF2-40B4-BE49-F238E27FC236}">
              <a16:creationId xmlns:a16="http://schemas.microsoft.com/office/drawing/2014/main" id="{D5C40236-48AE-4288-848D-5DCE44DF18D7}"/>
            </a:ext>
          </a:extLst>
        </xdr:cNvPr>
        <xdr:cNvSpPr txBox="1"/>
      </xdr:nvSpPr>
      <xdr:spPr>
        <a:xfrm>
          <a:off x="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4888" name="TextBox 4887">
          <a:extLst>
            <a:ext uri="{FF2B5EF4-FFF2-40B4-BE49-F238E27FC236}">
              <a16:creationId xmlns:a16="http://schemas.microsoft.com/office/drawing/2014/main" id="{2DDEA81E-4AFB-468F-8E9C-CA1FB4744E01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4889" name="TextBox 4888">
          <a:extLst>
            <a:ext uri="{FF2B5EF4-FFF2-40B4-BE49-F238E27FC236}">
              <a16:creationId xmlns:a16="http://schemas.microsoft.com/office/drawing/2014/main" id="{DD50F50B-5ABD-4214-85CA-C0AA812E9555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4890" name="TextBox 4889">
          <a:extLst>
            <a:ext uri="{FF2B5EF4-FFF2-40B4-BE49-F238E27FC236}">
              <a16:creationId xmlns:a16="http://schemas.microsoft.com/office/drawing/2014/main" id="{FC1A5145-C979-4AFE-9A3D-C635B40DE815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4891" name="TextBox 4890">
          <a:extLst>
            <a:ext uri="{FF2B5EF4-FFF2-40B4-BE49-F238E27FC236}">
              <a16:creationId xmlns:a16="http://schemas.microsoft.com/office/drawing/2014/main" id="{E31EB9BB-1BD2-4DE2-B494-8AF1D823CBD7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4892" name="TextBox 4891">
          <a:extLst>
            <a:ext uri="{FF2B5EF4-FFF2-40B4-BE49-F238E27FC236}">
              <a16:creationId xmlns:a16="http://schemas.microsoft.com/office/drawing/2014/main" id="{EA3F68DA-C122-46F0-A6A1-40AF8C96004E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4893" name="TextBox 4892">
          <a:extLst>
            <a:ext uri="{FF2B5EF4-FFF2-40B4-BE49-F238E27FC236}">
              <a16:creationId xmlns:a16="http://schemas.microsoft.com/office/drawing/2014/main" id="{1FDE3A94-E986-4D67-91ED-33A89586234F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2227"/>
    <xdr:sp macro="" textlink="">
      <xdr:nvSpPr>
        <xdr:cNvPr id="4894" name="TextBox 4893">
          <a:extLst>
            <a:ext uri="{FF2B5EF4-FFF2-40B4-BE49-F238E27FC236}">
              <a16:creationId xmlns:a16="http://schemas.microsoft.com/office/drawing/2014/main" id="{08D6E73F-5BE7-495D-A55C-3B0E6A9C1B67}"/>
            </a:ext>
          </a:extLst>
        </xdr:cNvPr>
        <xdr:cNvSpPr txBox="1"/>
      </xdr:nvSpPr>
      <xdr:spPr>
        <a:xfrm>
          <a:off x="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2227"/>
    <xdr:sp macro="" textlink="">
      <xdr:nvSpPr>
        <xdr:cNvPr id="4895" name="TextBox 4894">
          <a:extLst>
            <a:ext uri="{FF2B5EF4-FFF2-40B4-BE49-F238E27FC236}">
              <a16:creationId xmlns:a16="http://schemas.microsoft.com/office/drawing/2014/main" id="{BB3A4FBC-FE5A-447A-AE8F-B2DEB89465EA}"/>
            </a:ext>
          </a:extLst>
        </xdr:cNvPr>
        <xdr:cNvSpPr txBox="1"/>
      </xdr:nvSpPr>
      <xdr:spPr>
        <a:xfrm>
          <a:off x="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2227"/>
    <xdr:sp macro="" textlink="">
      <xdr:nvSpPr>
        <xdr:cNvPr id="4896" name="TextBox 4895">
          <a:extLst>
            <a:ext uri="{FF2B5EF4-FFF2-40B4-BE49-F238E27FC236}">
              <a16:creationId xmlns:a16="http://schemas.microsoft.com/office/drawing/2014/main" id="{DE9D9FB0-5B3E-4002-9575-774B5C62FB83}"/>
            </a:ext>
          </a:extLst>
        </xdr:cNvPr>
        <xdr:cNvSpPr txBox="1"/>
      </xdr:nvSpPr>
      <xdr:spPr>
        <a:xfrm>
          <a:off x="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133</xdr:row>
      <xdr:rowOff>0</xdr:rowOff>
    </xdr:from>
    <xdr:ext cx="65" cy="172227"/>
    <xdr:sp macro="" textlink="">
      <xdr:nvSpPr>
        <xdr:cNvPr id="4897" name="TextBox 4896">
          <a:extLst>
            <a:ext uri="{FF2B5EF4-FFF2-40B4-BE49-F238E27FC236}">
              <a16:creationId xmlns:a16="http://schemas.microsoft.com/office/drawing/2014/main" id="{66ED9097-1CA4-44AF-8948-614F609C3633}"/>
            </a:ext>
          </a:extLst>
        </xdr:cNvPr>
        <xdr:cNvSpPr txBox="1"/>
      </xdr:nvSpPr>
      <xdr:spPr>
        <a:xfrm>
          <a:off x="0" y="2463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4898" name="TextBox 4897">
          <a:extLst>
            <a:ext uri="{FF2B5EF4-FFF2-40B4-BE49-F238E27FC236}">
              <a16:creationId xmlns:a16="http://schemas.microsoft.com/office/drawing/2014/main" id="{0AAFFB5B-F1A2-4F52-819F-8701C5212504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4899" name="TextBox 4898">
          <a:extLst>
            <a:ext uri="{FF2B5EF4-FFF2-40B4-BE49-F238E27FC236}">
              <a16:creationId xmlns:a16="http://schemas.microsoft.com/office/drawing/2014/main" id="{0B3CCBB0-4316-4A0F-B313-74C48D09B399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4900" name="TextBox 4899">
          <a:extLst>
            <a:ext uri="{FF2B5EF4-FFF2-40B4-BE49-F238E27FC236}">
              <a16:creationId xmlns:a16="http://schemas.microsoft.com/office/drawing/2014/main" id="{7531CC9C-C681-4817-87A8-EED105827354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65" cy="172227"/>
    <xdr:sp macro="" textlink="">
      <xdr:nvSpPr>
        <xdr:cNvPr id="4901" name="TextBox 4900">
          <a:extLst>
            <a:ext uri="{FF2B5EF4-FFF2-40B4-BE49-F238E27FC236}">
              <a16:creationId xmlns:a16="http://schemas.microsoft.com/office/drawing/2014/main" id="{732B08B3-680A-4B4F-B929-F55F3650A923}"/>
            </a:ext>
          </a:extLst>
        </xdr:cNvPr>
        <xdr:cNvSpPr txBox="1"/>
      </xdr:nvSpPr>
      <xdr:spPr>
        <a:xfrm>
          <a:off x="0" y="2187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4902" name="TextBox 4901">
          <a:extLst>
            <a:ext uri="{FF2B5EF4-FFF2-40B4-BE49-F238E27FC236}">
              <a16:creationId xmlns:a16="http://schemas.microsoft.com/office/drawing/2014/main" id="{A7A0E39A-2938-46E4-80D6-0A02A216835E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4903" name="TextBox 4902">
          <a:extLst>
            <a:ext uri="{FF2B5EF4-FFF2-40B4-BE49-F238E27FC236}">
              <a16:creationId xmlns:a16="http://schemas.microsoft.com/office/drawing/2014/main" id="{F30E4FE1-007D-42C9-8FF7-7B259E12B877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4904" name="TextBox 4903">
          <a:extLst>
            <a:ext uri="{FF2B5EF4-FFF2-40B4-BE49-F238E27FC236}">
              <a16:creationId xmlns:a16="http://schemas.microsoft.com/office/drawing/2014/main" id="{56D3A9C1-854C-4570-AFB2-E461F25CE4DA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65" cy="172227"/>
    <xdr:sp macro="" textlink="">
      <xdr:nvSpPr>
        <xdr:cNvPr id="4905" name="TextBox 4904">
          <a:extLst>
            <a:ext uri="{FF2B5EF4-FFF2-40B4-BE49-F238E27FC236}">
              <a16:creationId xmlns:a16="http://schemas.microsoft.com/office/drawing/2014/main" id="{7BE2640A-5950-4E6D-84A7-ED2ABB2EE3EB}"/>
            </a:ext>
          </a:extLst>
        </xdr:cNvPr>
        <xdr:cNvSpPr txBox="1"/>
      </xdr:nvSpPr>
      <xdr:spPr>
        <a:xfrm>
          <a:off x="0" y="22059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2227"/>
    <xdr:sp macro="" textlink="">
      <xdr:nvSpPr>
        <xdr:cNvPr id="4906" name="TextBox 4905">
          <a:extLst>
            <a:ext uri="{FF2B5EF4-FFF2-40B4-BE49-F238E27FC236}">
              <a16:creationId xmlns:a16="http://schemas.microsoft.com/office/drawing/2014/main" id="{BDCFA403-8AE8-4B7A-AFFF-938321B54650}"/>
            </a:ext>
          </a:extLst>
        </xdr:cNvPr>
        <xdr:cNvSpPr txBox="1"/>
      </xdr:nvSpPr>
      <xdr:spPr>
        <a:xfrm>
          <a:off x="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2227"/>
    <xdr:sp macro="" textlink="">
      <xdr:nvSpPr>
        <xdr:cNvPr id="4907" name="TextBox 4906">
          <a:extLst>
            <a:ext uri="{FF2B5EF4-FFF2-40B4-BE49-F238E27FC236}">
              <a16:creationId xmlns:a16="http://schemas.microsoft.com/office/drawing/2014/main" id="{E8285064-D7C7-4E92-AA41-E217927F0426}"/>
            </a:ext>
          </a:extLst>
        </xdr:cNvPr>
        <xdr:cNvSpPr txBox="1"/>
      </xdr:nvSpPr>
      <xdr:spPr>
        <a:xfrm>
          <a:off x="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2227"/>
    <xdr:sp macro="" textlink="">
      <xdr:nvSpPr>
        <xdr:cNvPr id="4908" name="TextBox 4907">
          <a:extLst>
            <a:ext uri="{FF2B5EF4-FFF2-40B4-BE49-F238E27FC236}">
              <a16:creationId xmlns:a16="http://schemas.microsoft.com/office/drawing/2014/main" id="{4816D83B-5539-4F1C-9CD1-A40BCD7A75D2}"/>
            </a:ext>
          </a:extLst>
        </xdr:cNvPr>
        <xdr:cNvSpPr txBox="1"/>
      </xdr:nvSpPr>
      <xdr:spPr>
        <a:xfrm>
          <a:off x="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65" cy="172227"/>
    <xdr:sp macro="" textlink="">
      <xdr:nvSpPr>
        <xdr:cNvPr id="4909" name="TextBox 4908">
          <a:extLst>
            <a:ext uri="{FF2B5EF4-FFF2-40B4-BE49-F238E27FC236}">
              <a16:creationId xmlns:a16="http://schemas.microsoft.com/office/drawing/2014/main" id="{CC3B2E6E-B11B-434F-8361-8F3CF4095810}"/>
            </a:ext>
          </a:extLst>
        </xdr:cNvPr>
        <xdr:cNvSpPr txBox="1"/>
      </xdr:nvSpPr>
      <xdr:spPr>
        <a:xfrm>
          <a:off x="0" y="222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4910" name="TextBox 4909">
          <a:extLst>
            <a:ext uri="{FF2B5EF4-FFF2-40B4-BE49-F238E27FC236}">
              <a16:creationId xmlns:a16="http://schemas.microsoft.com/office/drawing/2014/main" id="{410F7711-439E-4DA6-A655-883EBDECDBB1}"/>
            </a:ext>
          </a:extLst>
        </xdr:cNvPr>
        <xdr:cNvSpPr txBox="1"/>
      </xdr:nvSpPr>
      <xdr:spPr>
        <a:xfrm>
          <a:off x="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4911" name="TextBox 4910">
          <a:extLst>
            <a:ext uri="{FF2B5EF4-FFF2-40B4-BE49-F238E27FC236}">
              <a16:creationId xmlns:a16="http://schemas.microsoft.com/office/drawing/2014/main" id="{6FA4333E-80D5-468E-8113-B01F2D753C01}"/>
            </a:ext>
          </a:extLst>
        </xdr:cNvPr>
        <xdr:cNvSpPr txBox="1"/>
      </xdr:nvSpPr>
      <xdr:spPr>
        <a:xfrm>
          <a:off x="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4912" name="TextBox 4911">
          <a:extLst>
            <a:ext uri="{FF2B5EF4-FFF2-40B4-BE49-F238E27FC236}">
              <a16:creationId xmlns:a16="http://schemas.microsoft.com/office/drawing/2014/main" id="{F1741D8D-E4BC-491F-9CAA-4376FFF8B797}"/>
            </a:ext>
          </a:extLst>
        </xdr:cNvPr>
        <xdr:cNvSpPr txBox="1"/>
      </xdr:nvSpPr>
      <xdr:spPr>
        <a:xfrm>
          <a:off x="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121</xdr:row>
      <xdr:rowOff>0</xdr:rowOff>
    </xdr:from>
    <xdr:ext cx="65" cy="172227"/>
    <xdr:sp macro="" textlink="">
      <xdr:nvSpPr>
        <xdr:cNvPr id="4913" name="TextBox 4912">
          <a:extLst>
            <a:ext uri="{FF2B5EF4-FFF2-40B4-BE49-F238E27FC236}">
              <a16:creationId xmlns:a16="http://schemas.microsoft.com/office/drawing/2014/main" id="{1AD26DB4-7BB3-4FE8-A040-C1D99ABC5425}"/>
            </a:ext>
          </a:extLst>
        </xdr:cNvPr>
        <xdr:cNvSpPr txBox="1"/>
      </xdr:nvSpPr>
      <xdr:spPr>
        <a:xfrm>
          <a:off x="0" y="2242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4914" name="TextBox 4913">
          <a:extLst>
            <a:ext uri="{FF2B5EF4-FFF2-40B4-BE49-F238E27FC236}">
              <a16:creationId xmlns:a16="http://schemas.microsoft.com/office/drawing/2014/main" id="{D5B1BE1D-50A4-45B4-B960-6CAE46C6ABE6}"/>
            </a:ext>
          </a:extLst>
        </xdr:cNvPr>
        <xdr:cNvSpPr txBox="1"/>
      </xdr:nvSpPr>
      <xdr:spPr>
        <a:xfrm>
          <a:off x="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4915" name="TextBox 4914">
          <a:extLst>
            <a:ext uri="{FF2B5EF4-FFF2-40B4-BE49-F238E27FC236}">
              <a16:creationId xmlns:a16="http://schemas.microsoft.com/office/drawing/2014/main" id="{3047EDEA-943D-4F5E-8AEC-05EBCB862841}"/>
            </a:ext>
          </a:extLst>
        </xdr:cNvPr>
        <xdr:cNvSpPr txBox="1"/>
      </xdr:nvSpPr>
      <xdr:spPr>
        <a:xfrm>
          <a:off x="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4916" name="TextBox 4915">
          <a:extLst>
            <a:ext uri="{FF2B5EF4-FFF2-40B4-BE49-F238E27FC236}">
              <a16:creationId xmlns:a16="http://schemas.microsoft.com/office/drawing/2014/main" id="{CB0EFECF-CA7F-4CB2-97BF-3C2E792256B1}"/>
            </a:ext>
          </a:extLst>
        </xdr:cNvPr>
        <xdr:cNvSpPr txBox="1"/>
      </xdr:nvSpPr>
      <xdr:spPr>
        <a:xfrm>
          <a:off x="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122</xdr:row>
      <xdr:rowOff>0</xdr:rowOff>
    </xdr:from>
    <xdr:ext cx="65" cy="172227"/>
    <xdr:sp macro="" textlink="">
      <xdr:nvSpPr>
        <xdr:cNvPr id="4917" name="TextBox 4916">
          <a:extLst>
            <a:ext uri="{FF2B5EF4-FFF2-40B4-BE49-F238E27FC236}">
              <a16:creationId xmlns:a16="http://schemas.microsoft.com/office/drawing/2014/main" id="{F61009F0-E410-4E21-A702-91DA4C489356}"/>
            </a:ext>
          </a:extLst>
        </xdr:cNvPr>
        <xdr:cNvSpPr txBox="1"/>
      </xdr:nvSpPr>
      <xdr:spPr>
        <a:xfrm>
          <a:off x="0" y="22612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4918" name="TextBox 4917">
          <a:extLst>
            <a:ext uri="{FF2B5EF4-FFF2-40B4-BE49-F238E27FC236}">
              <a16:creationId xmlns:a16="http://schemas.microsoft.com/office/drawing/2014/main" id="{B13A240D-150E-416D-AB25-25C2BD29B397}"/>
            </a:ext>
          </a:extLst>
        </xdr:cNvPr>
        <xdr:cNvSpPr txBox="1"/>
      </xdr:nvSpPr>
      <xdr:spPr>
        <a:xfrm>
          <a:off x="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4919" name="TextBox 4918">
          <a:extLst>
            <a:ext uri="{FF2B5EF4-FFF2-40B4-BE49-F238E27FC236}">
              <a16:creationId xmlns:a16="http://schemas.microsoft.com/office/drawing/2014/main" id="{6CB809DA-F041-4D9C-94C0-8FF7667D89C9}"/>
            </a:ext>
          </a:extLst>
        </xdr:cNvPr>
        <xdr:cNvSpPr txBox="1"/>
      </xdr:nvSpPr>
      <xdr:spPr>
        <a:xfrm>
          <a:off x="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4920" name="TextBox 4919">
          <a:extLst>
            <a:ext uri="{FF2B5EF4-FFF2-40B4-BE49-F238E27FC236}">
              <a16:creationId xmlns:a16="http://schemas.microsoft.com/office/drawing/2014/main" id="{3A9274C7-094C-4138-9391-2ACA79D10935}"/>
            </a:ext>
          </a:extLst>
        </xdr:cNvPr>
        <xdr:cNvSpPr txBox="1"/>
      </xdr:nvSpPr>
      <xdr:spPr>
        <a:xfrm>
          <a:off x="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123</xdr:row>
      <xdr:rowOff>0</xdr:rowOff>
    </xdr:from>
    <xdr:ext cx="65" cy="172227"/>
    <xdr:sp macro="" textlink="">
      <xdr:nvSpPr>
        <xdr:cNvPr id="4921" name="TextBox 4920">
          <a:extLst>
            <a:ext uri="{FF2B5EF4-FFF2-40B4-BE49-F238E27FC236}">
              <a16:creationId xmlns:a16="http://schemas.microsoft.com/office/drawing/2014/main" id="{248E6910-069D-47EC-BE2C-D3FB526A0B91}"/>
            </a:ext>
          </a:extLst>
        </xdr:cNvPr>
        <xdr:cNvSpPr txBox="1"/>
      </xdr:nvSpPr>
      <xdr:spPr>
        <a:xfrm>
          <a:off x="0" y="22796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2227"/>
    <xdr:sp macro="" textlink="">
      <xdr:nvSpPr>
        <xdr:cNvPr id="4922" name="TextBox 4921">
          <a:extLst>
            <a:ext uri="{FF2B5EF4-FFF2-40B4-BE49-F238E27FC236}">
              <a16:creationId xmlns:a16="http://schemas.microsoft.com/office/drawing/2014/main" id="{D7F34A13-E765-433B-BCCE-C727C9720738}"/>
            </a:ext>
          </a:extLst>
        </xdr:cNvPr>
        <xdr:cNvSpPr txBox="1"/>
      </xdr:nvSpPr>
      <xdr:spPr>
        <a:xfrm>
          <a:off x="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2227"/>
    <xdr:sp macro="" textlink="">
      <xdr:nvSpPr>
        <xdr:cNvPr id="4923" name="TextBox 4922">
          <a:extLst>
            <a:ext uri="{FF2B5EF4-FFF2-40B4-BE49-F238E27FC236}">
              <a16:creationId xmlns:a16="http://schemas.microsoft.com/office/drawing/2014/main" id="{B4798058-BAD3-45C6-9244-189B4912E7C0}"/>
            </a:ext>
          </a:extLst>
        </xdr:cNvPr>
        <xdr:cNvSpPr txBox="1"/>
      </xdr:nvSpPr>
      <xdr:spPr>
        <a:xfrm>
          <a:off x="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2227"/>
    <xdr:sp macro="" textlink="">
      <xdr:nvSpPr>
        <xdr:cNvPr id="4924" name="TextBox 4923">
          <a:extLst>
            <a:ext uri="{FF2B5EF4-FFF2-40B4-BE49-F238E27FC236}">
              <a16:creationId xmlns:a16="http://schemas.microsoft.com/office/drawing/2014/main" id="{D6E5B4D0-0B0F-482D-AF5E-88760DFA6735}"/>
            </a:ext>
          </a:extLst>
        </xdr:cNvPr>
        <xdr:cNvSpPr txBox="1"/>
      </xdr:nvSpPr>
      <xdr:spPr>
        <a:xfrm>
          <a:off x="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124</xdr:row>
      <xdr:rowOff>0</xdr:rowOff>
    </xdr:from>
    <xdr:ext cx="65" cy="172227"/>
    <xdr:sp macro="" textlink="">
      <xdr:nvSpPr>
        <xdr:cNvPr id="4925" name="TextBox 4924">
          <a:extLst>
            <a:ext uri="{FF2B5EF4-FFF2-40B4-BE49-F238E27FC236}">
              <a16:creationId xmlns:a16="http://schemas.microsoft.com/office/drawing/2014/main" id="{748A7F2A-7BEB-4AFC-BBFB-30F50514E894}"/>
            </a:ext>
          </a:extLst>
        </xdr:cNvPr>
        <xdr:cNvSpPr txBox="1"/>
      </xdr:nvSpPr>
      <xdr:spPr>
        <a:xfrm>
          <a:off x="0" y="22980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4926" name="TextBox 4925">
          <a:extLst>
            <a:ext uri="{FF2B5EF4-FFF2-40B4-BE49-F238E27FC236}">
              <a16:creationId xmlns:a16="http://schemas.microsoft.com/office/drawing/2014/main" id="{5F0E1970-5A5C-42E6-BEBB-C59955A0C1FF}"/>
            </a:ext>
          </a:extLst>
        </xdr:cNvPr>
        <xdr:cNvSpPr txBox="1"/>
      </xdr:nvSpPr>
      <xdr:spPr>
        <a:xfrm>
          <a:off x="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4927" name="TextBox 4926">
          <a:extLst>
            <a:ext uri="{FF2B5EF4-FFF2-40B4-BE49-F238E27FC236}">
              <a16:creationId xmlns:a16="http://schemas.microsoft.com/office/drawing/2014/main" id="{4B74E6F7-EAD2-49EA-81CF-7ABA7C485E34}"/>
            </a:ext>
          </a:extLst>
        </xdr:cNvPr>
        <xdr:cNvSpPr txBox="1"/>
      </xdr:nvSpPr>
      <xdr:spPr>
        <a:xfrm>
          <a:off x="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4928" name="TextBox 4927">
          <a:extLst>
            <a:ext uri="{FF2B5EF4-FFF2-40B4-BE49-F238E27FC236}">
              <a16:creationId xmlns:a16="http://schemas.microsoft.com/office/drawing/2014/main" id="{66DCC46D-A702-4754-9BAD-200EE0705AD9}"/>
            </a:ext>
          </a:extLst>
        </xdr:cNvPr>
        <xdr:cNvSpPr txBox="1"/>
      </xdr:nvSpPr>
      <xdr:spPr>
        <a:xfrm>
          <a:off x="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125</xdr:row>
      <xdr:rowOff>0</xdr:rowOff>
    </xdr:from>
    <xdr:ext cx="65" cy="172227"/>
    <xdr:sp macro="" textlink="">
      <xdr:nvSpPr>
        <xdr:cNvPr id="4929" name="TextBox 4928">
          <a:extLst>
            <a:ext uri="{FF2B5EF4-FFF2-40B4-BE49-F238E27FC236}">
              <a16:creationId xmlns:a16="http://schemas.microsoft.com/office/drawing/2014/main" id="{5A56F29E-6D61-4814-9388-24CB1415215A}"/>
            </a:ext>
          </a:extLst>
        </xdr:cNvPr>
        <xdr:cNvSpPr txBox="1"/>
      </xdr:nvSpPr>
      <xdr:spPr>
        <a:xfrm>
          <a:off x="0" y="23164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4930" name="TextBox 4929">
          <a:extLst>
            <a:ext uri="{FF2B5EF4-FFF2-40B4-BE49-F238E27FC236}">
              <a16:creationId xmlns:a16="http://schemas.microsoft.com/office/drawing/2014/main" id="{88732500-AF9C-4B5C-BABA-0481C858458E}"/>
            </a:ext>
          </a:extLst>
        </xdr:cNvPr>
        <xdr:cNvSpPr txBox="1"/>
      </xdr:nvSpPr>
      <xdr:spPr>
        <a:xfrm>
          <a:off x="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4931" name="TextBox 4930">
          <a:extLst>
            <a:ext uri="{FF2B5EF4-FFF2-40B4-BE49-F238E27FC236}">
              <a16:creationId xmlns:a16="http://schemas.microsoft.com/office/drawing/2014/main" id="{DC4701B3-B7B4-4486-99D3-522BC894333C}"/>
            </a:ext>
          </a:extLst>
        </xdr:cNvPr>
        <xdr:cNvSpPr txBox="1"/>
      </xdr:nvSpPr>
      <xdr:spPr>
        <a:xfrm>
          <a:off x="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4932" name="TextBox 4931">
          <a:extLst>
            <a:ext uri="{FF2B5EF4-FFF2-40B4-BE49-F238E27FC236}">
              <a16:creationId xmlns:a16="http://schemas.microsoft.com/office/drawing/2014/main" id="{6AFA394A-3119-4654-8A85-D540492CB5FA}"/>
            </a:ext>
          </a:extLst>
        </xdr:cNvPr>
        <xdr:cNvSpPr txBox="1"/>
      </xdr:nvSpPr>
      <xdr:spPr>
        <a:xfrm>
          <a:off x="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126</xdr:row>
      <xdr:rowOff>0</xdr:rowOff>
    </xdr:from>
    <xdr:ext cx="65" cy="172227"/>
    <xdr:sp macro="" textlink="">
      <xdr:nvSpPr>
        <xdr:cNvPr id="4933" name="TextBox 4932">
          <a:extLst>
            <a:ext uri="{FF2B5EF4-FFF2-40B4-BE49-F238E27FC236}">
              <a16:creationId xmlns:a16="http://schemas.microsoft.com/office/drawing/2014/main" id="{1C2F9BDE-5539-489C-8770-E2DD414BF6AF}"/>
            </a:ext>
          </a:extLst>
        </xdr:cNvPr>
        <xdr:cNvSpPr txBox="1"/>
      </xdr:nvSpPr>
      <xdr:spPr>
        <a:xfrm>
          <a:off x="0" y="2334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2227"/>
    <xdr:sp macro="" textlink="">
      <xdr:nvSpPr>
        <xdr:cNvPr id="4934" name="TextBox 4933">
          <a:extLst>
            <a:ext uri="{FF2B5EF4-FFF2-40B4-BE49-F238E27FC236}">
              <a16:creationId xmlns:a16="http://schemas.microsoft.com/office/drawing/2014/main" id="{4308173D-B9D0-4951-9CCA-F7251EB0A56A}"/>
            </a:ext>
          </a:extLst>
        </xdr:cNvPr>
        <xdr:cNvSpPr txBox="1"/>
      </xdr:nvSpPr>
      <xdr:spPr>
        <a:xfrm>
          <a:off x="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2227"/>
    <xdr:sp macro="" textlink="">
      <xdr:nvSpPr>
        <xdr:cNvPr id="4935" name="TextBox 4934">
          <a:extLst>
            <a:ext uri="{FF2B5EF4-FFF2-40B4-BE49-F238E27FC236}">
              <a16:creationId xmlns:a16="http://schemas.microsoft.com/office/drawing/2014/main" id="{63D7D0FD-E943-4F28-A6A3-B574ADDDCBE8}"/>
            </a:ext>
          </a:extLst>
        </xdr:cNvPr>
        <xdr:cNvSpPr txBox="1"/>
      </xdr:nvSpPr>
      <xdr:spPr>
        <a:xfrm>
          <a:off x="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2227"/>
    <xdr:sp macro="" textlink="">
      <xdr:nvSpPr>
        <xdr:cNvPr id="4936" name="TextBox 4935">
          <a:extLst>
            <a:ext uri="{FF2B5EF4-FFF2-40B4-BE49-F238E27FC236}">
              <a16:creationId xmlns:a16="http://schemas.microsoft.com/office/drawing/2014/main" id="{DFDEA626-5CCE-4F7B-9E8A-6ABED2B5F30B}"/>
            </a:ext>
          </a:extLst>
        </xdr:cNvPr>
        <xdr:cNvSpPr txBox="1"/>
      </xdr:nvSpPr>
      <xdr:spPr>
        <a:xfrm>
          <a:off x="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128</xdr:row>
      <xdr:rowOff>0</xdr:rowOff>
    </xdr:from>
    <xdr:ext cx="65" cy="172227"/>
    <xdr:sp macro="" textlink="">
      <xdr:nvSpPr>
        <xdr:cNvPr id="4937" name="TextBox 4936">
          <a:extLst>
            <a:ext uri="{FF2B5EF4-FFF2-40B4-BE49-F238E27FC236}">
              <a16:creationId xmlns:a16="http://schemas.microsoft.com/office/drawing/2014/main" id="{1B7227CC-CC02-4E6C-ACD9-7684979D9D6E}"/>
            </a:ext>
          </a:extLst>
        </xdr:cNvPr>
        <xdr:cNvSpPr txBox="1"/>
      </xdr:nvSpPr>
      <xdr:spPr>
        <a:xfrm>
          <a:off x="0" y="2371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2227"/>
    <xdr:sp macro="" textlink="">
      <xdr:nvSpPr>
        <xdr:cNvPr id="4938" name="TextBox 4937">
          <a:extLst>
            <a:ext uri="{FF2B5EF4-FFF2-40B4-BE49-F238E27FC236}">
              <a16:creationId xmlns:a16="http://schemas.microsoft.com/office/drawing/2014/main" id="{3FA80D37-6CFC-4210-94AD-F15CC22E17C8}"/>
            </a:ext>
          </a:extLst>
        </xdr:cNvPr>
        <xdr:cNvSpPr txBox="1"/>
      </xdr:nvSpPr>
      <xdr:spPr>
        <a:xfrm>
          <a:off x="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2227"/>
    <xdr:sp macro="" textlink="">
      <xdr:nvSpPr>
        <xdr:cNvPr id="4939" name="TextBox 4938">
          <a:extLst>
            <a:ext uri="{FF2B5EF4-FFF2-40B4-BE49-F238E27FC236}">
              <a16:creationId xmlns:a16="http://schemas.microsoft.com/office/drawing/2014/main" id="{B61DFF53-567A-464B-A0D0-2E5DD75D20B0}"/>
            </a:ext>
          </a:extLst>
        </xdr:cNvPr>
        <xdr:cNvSpPr txBox="1"/>
      </xdr:nvSpPr>
      <xdr:spPr>
        <a:xfrm>
          <a:off x="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2227"/>
    <xdr:sp macro="" textlink="">
      <xdr:nvSpPr>
        <xdr:cNvPr id="4940" name="TextBox 4939">
          <a:extLst>
            <a:ext uri="{FF2B5EF4-FFF2-40B4-BE49-F238E27FC236}">
              <a16:creationId xmlns:a16="http://schemas.microsoft.com/office/drawing/2014/main" id="{B82B96EA-BFAE-49BB-80A8-F2237DAB7DF5}"/>
            </a:ext>
          </a:extLst>
        </xdr:cNvPr>
        <xdr:cNvSpPr txBox="1"/>
      </xdr:nvSpPr>
      <xdr:spPr>
        <a:xfrm>
          <a:off x="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129</xdr:row>
      <xdr:rowOff>0</xdr:rowOff>
    </xdr:from>
    <xdr:ext cx="65" cy="172227"/>
    <xdr:sp macro="" textlink="">
      <xdr:nvSpPr>
        <xdr:cNvPr id="4941" name="TextBox 4940">
          <a:extLst>
            <a:ext uri="{FF2B5EF4-FFF2-40B4-BE49-F238E27FC236}">
              <a16:creationId xmlns:a16="http://schemas.microsoft.com/office/drawing/2014/main" id="{295AE1A5-E5D7-4C5E-BA94-B0B65DCFC63C}"/>
            </a:ext>
          </a:extLst>
        </xdr:cNvPr>
        <xdr:cNvSpPr txBox="1"/>
      </xdr:nvSpPr>
      <xdr:spPr>
        <a:xfrm>
          <a:off x="0" y="2390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4942" name="TextBox 4941">
          <a:extLst>
            <a:ext uri="{FF2B5EF4-FFF2-40B4-BE49-F238E27FC236}">
              <a16:creationId xmlns:a16="http://schemas.microsoft.com/office/drawing/2014/main" id="{9AE7DEB1-0CD1-4710-8D02-36E3467D112B}"/>
            </a:ext>
          </a:extLst>
        </xdr:cNvPr>
        <xdr:cNvSpPr txBox="1"/>
      </xdr:nvSpPr>
      <xdr:spPr>
        <a:xfrm>
          <a:off x="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4943" name="TextBox 4942">
          <a:extLst>
            <a:ext uri="{FF2B5EF4-FFF2-40B4-BE49-F238E27FC236}">
              <a16:creationId xmlns:a16="http://schemas.microsoft.com/office/drawing/2014/main" id="{C026885D-B22A-48E1-8E20-04D6F7ABD61B}"/>
            </a:ext>
          </a:extLst>
        </xdr:cNvPr>
        <xdr:cNvSpPr txBox="1"/>
      </xdr:nvSpPr>
      <xdr:spPr>
        <a:xfrm>
          <a:off x="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4944" name="TextBox 4943">
          <a:extLst>
            <a:ext uri="{FF2B5EF4-FFF2-40B4-BE49-F238E27FC236}">
              <a16:creationId xmlns:a16="http://schemas.microsoft.com/office/drawing/2014/main" id="{18E333C1-0C1A-4750-B5E9-D0F9808F5F30}"/>
            </a:ext>
          </a:extLst>
        </xdr:cNvPr>
        <xdr:cNvSpPr txBox="1"/>
      </xdr:nvSpPr>
      <xdr:spPr>
        <a:xfrm>
          <a:off x="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127</xdr:row>
      <xdr:rowOff>0</xdr:rowOff>
    </xdr:from>
    <xdr:ext cx="65" cy="172227"/>
    <xdr:sp macro="" textlink="">
      <xdr:nvSpPr>
        <xdr:cNvPr id="4945" name="TextBox 4944">
          <a:extLst>
            <a:ext uri="{FF2B5EF4-FFF2-40B4-BE49-F238E27FC236}">
              <a16:creationId xmlns:a16="http://schemas.microsoft.com/office/drawing/2014/main" id="{1E200020-6A0F-4297-B9B9-9B613D4EDE94}"/>
            </a:ext>
          </a:extLst>
        </xdr:cNvPr>
        <xdr:cNvSpPr txBox="1"/>
      </xdr:nvSpPr>
      <xdr:spPr>
        <a:xfrm>
          <a:off x="0" y="23533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4946" name="TextBox 4945">
          <a:extLst>
            <a:ext uri="{FF2B5EF4-FFF2-40B4-BE49-F238E27FC236}">
              <a16:creationId xmlns:a16="http://schemas.microsoft.com/office/drawing/2014/main" id="{00BF0601-E11D-42AA-9EB1-0E8BA00E4CF4}"/>
            </a:ext>
          </a:extLst>
        </xdr:cNvPr>
        <xdr:cNvSpPr txBox="1"/>
      </xdr:nvSpPr>
      <xdr:spPr>
        <a:xfrm>
          <a:off x="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4947" name="TextBox 4946">
          <a:extLst>
            <a:ext uri="{FF2B5EF4-FFF2-40B4-BE49-F238E27FC236}">
              <a16:creationId xmlns:a16="http://schemas.microsoft.com/office/drawing/2014/main" id="{F547BBC6-592A-4977-9E9F-0AC00DBBC6B4}"/>
            </a:ext>
          </a:extLst>
        </xdr:cNvPr>
        <xdr:cNvSpPr txBox="1"/>
      </xdr:nvSpPr>
      <xdr:spPr>
        <a:xfrm>
          <a:off x="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4948" name="TextBox 4947">
          <a:extLst>
            <a:ext uri="{FF2B5EF4-FFF2-40B4-BE49-F238E27FC236}">
              <a16:creationId xmlns:a16="http://schemas.microsoft.com/office/drawing/2014/main" id="{FC1FE97E-B648-445C-9B9A-C87AD05300BB}"/>
            </a:ext>
          </a:extLst>
        </xdr:cNvPr>
        <xdr:cNvSpPr txBox="1"/>
      </xdr:nvSpPr>
      <xdr:spPr>
        <a:xfrm>
          <a:off x="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130</xdr:row>
      <xdr:rowOff>0</xdr:rowOff>
    </xdr:from>
    <xdr:ext cx="65" cy="172227"/>
    <xdr:sp macro="" textlink="">
      <xdr:nvSpPr>
        <xdr:cNvPr id="4949" name="TextBox 4948">
          <a:extLst>
            <a:ext uri="{FF2B5EF4-FFF2-40B4-BE49-F238E27FC236}">
              <a16:creationId xmlns:a16="http://schemas.microsoft.com/office/drawing/2014/main" id="{B2108E36-1765-4732-8534-7A0CAFCE17BD}"/>
            </a:ext>
          </a:extLst>
        </xdr:cNvPr>
        <xdr:cNvSpPr txBox="1"/>
      </xdr:nvSpPr>
      <xdr:spPr>
        <a:xfrm>
          <a:off x="0" y="2408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4950" name="TextBox 4949">
          <a:extLst>
            <a:ext uri="{FF2B5EF4-FFF2-40B4-BE49-F238E27FC236}">
              <a16:creationId xmlns:a16="http://schemas.microsoft.com/office/drawing/2014/main" id="{E9912157-EB21-43A2-AE8E-9949109D0515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4951" name="TextBox 4950">
          <a:extLst>
            <a:ext uri="{FF2B5EF4-FFF2-40B4-BE49-F238E27FC236}">
              <a16:creationId xmlns:a16="http://schemas.microsoft.com/office/drawing/2014/main" id="{C5246FBF-5B2D-490B-AD53-0B3EC98D0B0C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4952" name="TextBox 4951">
          <a:extLst>
            <a:ext uri="{FF2B5EF4-FFF2-40B4-BE49-F238E27FC236}">
              <a16:creationId xmlns:a16="http://schemas.microsoft.com/office/drawing/2014/main" id="{872296D9-0695-4175-BB9F-7CBBCFF3043B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131</xdr:row>
      <xdr:rowOff>0</xdr:rowOff>
    </xdr:from>
    <xdr:ext cx="65" cy="172227"/>
    <xdr:sp macro="" textlink="">
      <xdr:nvSpPr>
        <xdr:cNvPr id="4953" name="TextBox 4952">
          <a:extLst>
            <a:ext uri="{FF2B5EF4-FFF2-40B4-BE49-F238E27FC236}">
              <a16:creationId xmlns:a16="http://schemas.microsoft.com/office/drawing/2014/main" id="{2D57A13B-C0EE-496A-8596-82E258D7BE65}"/>
            </a:ext>
          </a:extLst>
        </xdr:cNvPr>
        <xdr:cNvSpPr txBox="1"/>
      </xdr:nvSpPr>
      <xdr:spPr>
        <a:xfrm>
          <a:off x="0" y="24269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954" name="TextBox 4953">
          <a:extLst>
            <a:ext uri="{FF2B5EF4-FFF2-40B4-BE49-F238E27FC236}">
              <a16:creationId xmlns:a16="http://schemas.microsoft.com/office/drawing/2014/main" id="{386CAE60-AB11-4453-8EBA-177FCD49D4E7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955" name="TextBox 4954">
          <a:extLst>
            <a:ext uri="{FF2B5EF4-FFF2-40B4-BE49-F238E27FC236}">
              <a16:creationId xmlns:a16="http://schemas.microsoft.com/office/drawing/2014/main" id="{EA63FFD3-E635-41A9-AA49-18C542523F67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956" name="TextBox 4955">
          <a:extLst>
            <a:ext uri="{FF2B5EF4-FFF2-40B4-BE49-F238E27FC236}">
              <a16:creationId xmlns:a16="http://schemas.microsoft.com/office/drawing/2014/main" id="{1A57692B-8AB2-4D59-8001-E84E5303A442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65" cy="172227"/>
    <xdr:sp macro="" textlink="">
      <xdr:nvSpPr>
        <xdr:cNvPr id="4957" name="TextBox 4956">
          <a:extLst>
            <a:ext uri="{FF2B5EF4-FFF2-40B4-BE49-F238E27FC236}">
              <a16:creationId xmlns:a16="http://schemas.microsoft.com/office/drawing/2014/main" id="{7EE26A6E-375B-4EC5-BFD2-A7B09FBB6EF7}"/>
            </a:ext>
          </a:extLst>
        </xdr:cNvPr>
        <xdr:cNvSpPr txBox="1"/>
      </xdr:nvSpPr>
      <xdr:spPr>
        <a:xfrm>
          <a:off x="0" y="24453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2227"/>
    <xdr:sp macro="" textlink="">
      <xdr:nvSpPr>
        <xdr:cNvPr id="4958" name="TextBox 4957">
          <a:extLst>
            <a:ext uri="{FF2B5EF4-FFF2-40B4-BE49-F238E27FC236}">
              <a16:creationId xmlns:a16="http://schemas.microsoft.com/office/drawing/2014/main" id="{0812B287-6E40-4D56-8A4A-A8808F69B2BA}"/>
            </a:ext>
          </a:extLst>
        </xdr:cNvPr>
        <xdr:cNvSpPr txBox="1"/>
      </xdr:nvSpPr>
      <xdr:spPr>
        <a:xfrm>
          <a:off x="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2227"/>
    <xdr:sp macro="" textlink="">
      <xdr:nvSpPr>
        <xdr:cNvPr id="4959" name="TextBox 4958">
          <a:extLst>
            <a:ext uri="{FF2B5EF4-FFF2-40B4-BE49-F238E27FC236}">
              <a16:creationId xmlns:a16="http://schemas.microsoft.com/office/drawing/2014/main" id="{511AA157-E5DD-43C6-BBF8-DC2A4C79C8B4}"/>
            </a:ext>
          </a:extLst>
        </xdr:cNvPr>
        <xdr:cNvSpPr txBox="1"/>
      </xdr:nvSpPr>
      <xdr:spPr>
        <a:xfrm>
          <a:off x="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2227"/>
    <xdr:sp macro="" textlink="">
      <xdr:nvSpPr>
        <xdr:cNvPr id="4960" name="TextBox 4959">
          <a:extLst>
            <a:ext uri="{FF2B5EF4-FFF2-40B4-BE49-F238E27FC236}">
              <a16:creationId xmlns:a16="http://schemas.microsoft.com/office/drawing/2014/main" id="{00B0D7FF-93C3-4A44-A1A0-2DEDC1EAFBBA}"/>
            </a:ext>
          </a:extLst>
        </xdr:cNvPr>
        <xdr:cNvSpPr txBox="1"/>
      </xdr:nvSpPr>
      <xdr:spPr>
        <a:xfrm>
          <a:off x="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134</xdr:row>
      <xdr:rowOff>0</xdr:rowOff>
    </xdr:from>
    <xdr:ext cx="65" cy="172227"/>
    <xdr:sp macro="" textlink="">
      <xdr:nvSpPr>
        <xdr:cNvPr id="4961" name="TextBox 4960">
          <a:extLst>
            <a:ext uri="{FF2B5EF4-FFF2-40B4-BE49-F238E27FC236}">
              <a16:creationId xmlns:a16="http://schemas.microsoft.com/office/drawing/2014/main" id="{B71CAB00-13AB-4BFD-A7AF-C4D13332D7AB}"/>
            </a:ext>
          </a:extLst>
        </xdr:cNvPr>
        <xdr:cNvSpPr txBox="1"/>
      </xdr:nvSpPr>
      <xdr:spPr>
        <a:xfrm>
          <a:off x="0" y="24822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2227"/>
    <xdr:sp macro="" textlink="">
      <xdr:nvSpPr>
        <xdr:cNvPr id="4962" name="TextBox 4961">
          <a:extLst>
            <a:ext uri="{FF2B5EF4-FFF2-40B4-BE49-F238E27FC236}">
              <a16:creationId xmlns:a16="http://schemas.microsoft.com/office/drawing/2014/main" id="{CA3522CE-0C5F-48AC-BCA5-BEAB1FEC6FB2}"/>
            </a:ext>
          </a:extLst>
        </xdr:cNvPr>
        <xdr:cNvSpPr txBox="1"/>
      </xdr:nvSpPr>
      <xdr:spPr>
        <a:xfrm>
          <a:off x="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2227"/>
    <xdr:sp macro="" textlink="">
      <xdr:nvSpPr>
        <xdr:cNvPr id="4963" name="TextBox 4962">
          <a:extLst>
            <a:ext uri="{FF2B5EF4-FFF2-40B4-BE49-F238E27FC236}">
              <a16:creationId xmlns:a16="http://schemas.microsoft.com/office/drawing/2014/main" id="{5E51E616-1D0F-4DBD-A320-1795E76E37EC}"/>
            </a:ext>
          </a:extLst>
        </xdr:cNvPr>
        <xdr:cNvSpPr txBox="1"/>
      </xdr:nvSpPr>
      <xdr:spPr>
        <a:xfrm>
          <a:off x="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2227"/>
    <xdr:sp macro="" textlink="">
      <xdr:nvSpPr>
        <xdr:cNvPr id="4964" name="TextBox 4963">
          <a:extLst>
            <a:ext uri="{FF2B5EF4-FFF2-40B4-BE49-F238E27FC236}">
              <a16:creationId xmlns:a16="http://schemas.microsoft.com/office/drawing/2014/main" id="{8617889C-5BAE-4B8A-AF97-C511695E0F6F}"/>
            </a:ext>
          </a:extLst>
        </xdr:cNvPr>
        <xdr:cNvSpPr txBox="1"/>
      </xdr:nvSpPr>
      <xdr:spPr>
        <a:xfrm>
          <a:off x="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65" cy="172227"/>
    <xdr:sp macro="" textlink="">
      <xdr:nvSpPr>
        <xdr:cNvPr id="4965" name="TextBox 4964">
          <a:extLst>
            <a:ext uri="{FF2B5EF4-FFF2-40B4-BE49-F238E27FC236}">
              <a16:creationId xmlns:a16="http://schemas.microsoft.com/office/drawing/2014/main" id="{459ACF08-2A5D-4D72-BFAB-4175114CEBB5}"/>
            </a:ext>
          </a:extLst>
        </xdr:cNvPr>
        <xdr:cNvSpPr txBox="1"/>
      </xdr:nvSpPr>
      <xdr:spPr>
        <a:xfrm>
          <a:off x="0" y="25006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4966" name="TextBox 4965">
          <a:extLst>
            <a:ext uri="{FF2B5EF4-FFF2-40B4-BE49-F238E27FC236}">
              <a16:creationId xmlns:a16="http://schemas.microsoft.com/office/drawing/2014/main" id="{4D7D16ED-BEEC-474A-ACF6-C7686A7C4A59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4967" name="TextBox 4966">
          <a:extLst>
            <a:ext uri="{FF2B5EF4-FFF2-40B4-BE49-F238E27FC236}">
              <a16:creationId xmlns:a16="http://schemas.microsoft.com/office/drawing/2014/main" id="{63A7C277-EFCC-4F5B-828F-205D2CED4960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4968" name="TextBox 4967">
          <a:extLst>
            <a:ext uri="{FF2B5EF4-FFF2-40B4-BE49-F238E27FC236}">
              <a16:creationId xmlns:a16="http://schemas.microsoft.com/office/drawing/2014/main" id="{7F671DD0-EBB8-4164-AECF-7D2717C37A1B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65" cy="172227"/>
    <xdr:sp macro="" textlink="">
      <xdr:nvSpPr>
        <xdr:cNvPr id="4969" name="TextBox 4968">
          <a:extLst>
            <a:ext uri="{FF2B5EF4-FFF2-40B4-BE49-F238E27FC236}">
              <a16:creationId xmlns:a16="http://schemas.microsoft.com/office/drawing/2014/main" id="{DF4DFAA7-57F3-44EE-BA90-F25B9511A46C}"/>
            </a:ext>
          </a:extLst>
        </xdr:cNvPr>
        <xdr:cNvSpPr txBox="1"/>
      </xdr:nvSpPr>
      <xdr:spPr>
        <a:xfrm>
          <a:off x="0" y="251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970" name="TextBox 4969">
          <a:extLst>
            <a:ext uri="{FF2B5EF4-FFF2-40B4-BE49-F238E27FC236}">
              <a16:creationId xmlns:a16="http://schemas.microsoft.com/office/drawing/2014/main" id="{CA0585A6-1FCE-45CF-95E6-4478788EA8ED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971" name="TextBox 4970">
          <a:extLst>
            <a:ext uri="{FF2B5EF4-FFF2-40B4-BE49-F238E27FC236}">
              <a16:creationId xmlns:a16="http://schemas.microsoft.com/office/drawing/2014/main" id="{258B1FE6-D63A-449C-ADD7-60C559B28DC4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972" name="TextBox 4971">
          <a:extLst>
            <a:ext uri="{FF2B5EF4-FFF2-40B4-BE49-F238E27FC236}">
              <a16:creationId xmlns:a16="http://schemas.microsoft.com/office/drawing/2014/main" id="{BC7AD636-D8A5-4BDE-9400-68D6489E77F7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65" cy="172227"/>
    <xdr:sp macro="" textlink="">
      <xdr:nvSpPr>
        <xdr:cNvPr id="4973" name="TextBox 4972">
          <a:extLst>
            <a:ext uri="{FF2B5EF4-FFF2-40B4-BE49-F238E27FC236}">
              <a16:creationId xmlns:a16="http://schemas.microsoft.com/office/drawing/2014/main" id="{9AC4EDF1-C9A2-479F-A9AF-10CE6486B36A}"/>
            </a:ext>
          </a:extLst>
        </xdr:cNvPr>
        <xdr:cNvSpPr txBox="1"/>
      </xdr:nvSpPr>
      <xdr:spPr>
        <a:xfrm>
          <a:off x="0" y="2537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974" name="TextBox 4973">
          <a:extLst>
            <a:ext uri="{FF2B5EF4-FFF2-40B4-BE49-F238E27FC236}">
              <a16:creationId xmlns:a16="http://schemas.microsoft.com/office/drawing/2014/main" id="{F5E64DD2-BAFC-4FB0-A3DA-AAE929610673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975" name="TextBox 4974">
          <a:extLst>
            <a:ext uri="{FF2B5EF4-FFF2-40B4-BE49-F238E27FC236}">
              <a16:creationId xmlns:a16="http://schemas.microsoft.com/office/drawing/2014/main" id="{07173DDA-097C-4C65-8436-4B0D30D38E3C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976" name="TextBox 4975">
          <a:extLst>
            <a:ext uri="{FF2B5EF4-FFF2-40B4-BE49-F238E27FC236}">
              <a16:creationId xmlns:a16="http://schemas.microsoft.com/office/drawing/2014/main" id="{ABFE6BC0-53F5-4EFD-8C96-50E9D9753CD8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65" cy="172227"/>
    <xdr:sp macro="" textlink="">
      <xdr:nvSpPr>
        <xdr:cNvPr id="4977" name="TextBox 4976">
          <a:extLst>
            <a:ext uri="{FF2B5EF4-FFF2-40B4-BE49-F238E27FC236}">
              <a16:creationId xmlns:a16="http://schemas.microsoft.com/office/drawing/2014/main" id="{4BF6F233-5082-45DF-B9B7-29D86703450B}"/>
            </a:ext>
          </a:extLst>
        </xdr:cNvPr>
        <xdr:cNvSpPr txBox="1"/>
      </xdr:nvSpPr>
      <xdr:spPr>
        <a:xfrm>
          <a:off x="0" y="2574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978" name="TextBox 4977">
          <a:extLst>
            <a:ext uri="{FF2B5EF4-FFF2-40B4-BE49-F238E27FC236}">
              <a16:creationId xmlns:a16="http://schemas.microsoft.com/office/drawing/2014/main" id="{34E905FF-C134-4C21-9A18-9E4EB6924CFF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979" name="TextBox 4978">
          <a:extLst>
            <a:ext uri="{FF2B5EF4-FFF2-40B4-BE49-F238E27FC236}">
              <a16:creationId xmlns:a16="http://schemas.microsoft.com/office/drawing/2014/main" id="{DC27C3A1-996B-453F-8BDC-12F1E5F60175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980" name="TextBox 4979">
          <a:extLst>
            <a:ext uri="{FF2B5EF4-FFF2-40B4-BE49-F238E27FC236}">
              <a16:creationId xmlns:a16="http://schemas.microsoft.com/office/drawing/2014/main" id="{54A87CE4-AA71-442F-9AB2-9A9AC7230A0B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65" cy="172227"/>
    <xdr:sp macro="" textlink="">
      <xdr:nvSpPr>
        <xdr:cNvPr id="4981" name="TextBox 4980">
          <a:extLst>
            <a:ext uri="{FF2B5EF4-FFF2-40B4-BE49-F238E27FC236}">
              <a16:creationId xmlns:a16="http://schemas.microsoft.com/office/drawing/2014/main" id="{50E86247-B78F-4995-A5A2-002BBCCB2262}"/>
            </a:ext>
          </a:extLst>
        </xdr:cNvPr>
        <xdr:cNvSpPr txBox="1"/>
      </xdr:nvSpPr>
      <xdr:spPr>
        <a:xfrm>
          <a:off x="0" y="1911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4982" name="TextBox 4981">
          <a:extLst>
            <a:ext uri="{FF2B5EF4-FFF2-40B4-BE49-F238E27FC236}">
              <a16:creationId xmlns:a16="http://schemas.microsoft.com/office/drawing/2014/main" id="{3D5A8DE3-5531-4CE8-B36A-F335AE83008B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4983" name="TextBox 4982">
          <a:extLst>
            <a:ext uri="{FF2B5EF4-FFF2-40B4-BE49-F238E27FC236}">
              <a16:creationId xmlns:a16="http://schemas.microsoft.com/office/drawing/2014/main" id="{7412AFD5-C574-4BF8-9530-C2337A0E0428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4984" name="TextBox 4983">
          <a:extLst>
            <a:ext uri="{FF2B5EF4-FFF2-40B4-BE49-F238E27FC236}">
              <a16:creationId xmlns:a16="http://schemas.microsoft.com/office/drawing/2014/main" id="{40286E58-AB96-41FB-B227-D7885204DAB0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65" cy="172227"/>
    <xdr:sp macro="" textlink="">
      <xdr:nvSpPr>
        <xdr:cNvPr id="4985" name="TextBox 4984">
          <a:extLst>
            <a:ext uri="{FF2B5EF4-FFF2-40B4-BE49-F238E27FC236}">
              <a16:creationId xmlns:a16="http://schemas.microsoft.com/office/drawing/2014/main" id="{4E8FAB34-155C-42A5-950F-31F3B0E9E897}"/>
            </a:ext>
          </a:extLst>
        </xdr:cNvPr>
        <xdr:cNvSpPr txBox="1"/>
      </xdr:nvSpPr>
      <xdr:spPr>
        <a:xfrm>
          <a:off x="0" y="1929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986" name="TextBox 4985">
          <a:extLst>
            <a:ext uri="{FF2B5EF4-FFF2-40B4-BE49-F238E27FC236}">
              <a16:creationId xmlns:a16="http://schemas.microsoft.com/office/drawing/2014/main" id="{A1866337-8B8D-43CA-B7FD-DF194A7B10D3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987" name="TextBox 4986">
          <a:extLst>
            <a:ext uri="{FF2B5EF4-FFF2-40B4-BE49-F238E27FC236}">
              <a16:creationId xmlns:a16="http://schemas.microsoft.com/office/drawing/2014/main" id="{4DC3E3D4-1CC7-44B7-BECA-E6F5E060688E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988" name="TextBox 4987">
          <a:extLst>
            <a:ext uri="{FF2B5EF4-FFF2-40B4-BE49-F238E27FC236}">
              <a16:creationId xmlns:a16="http://schemas.microsoft.com/office/drawing/2014/main" id="{D39F91AB-29DD-41BF-BD27-2A86118A4996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65" cy="172227"/>
    <xdr:sp macro="" textlink="">
      <xdr:nvSpPr>
        <xdr:cNvPr id="4989" name="TextBox 4988">
          <a:extLst>
            <a:ext uri="{FF2B5EF4-FFF2-40B4-BE49-F238E27FC236}">
              <a16:creationId xmlns:a16="http://schemas.microsoft.com/office/drawing/2014/main" id="{26A46411-BC4F-454E-A75C-D9189DE1BE05}"/>
            </a:ext>
          </a:extLst>
        </xdr:cNvPr>
        <xdr:cNvSpPr txBox="1"/>
      </xdr:nvSpPr>
      <xdr:spPr>
        <a:xfrm>
          <a:off x="0" y="19481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990" name="TextBox 4989">
          <a:extLst>
            <a:ext uri="{FF2B5EF4-FFF2-40B4-BE49-F238E27FC236}">
              <a16:creationId xmlns:a16="http://schemas.microsoft.com/office/drawing/2014/main" id="{5F6445B3-AD33-4A95-9278-3B03064F2D3D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991" name="TextBox 4990">
          <a:extLst>
            <a:ext uri="{FF2B5EF4-FFF2-40B4-BE49-F238E27FC236}">
              <a16:creationId xmlns:a16="http://schemas.microsoft.com/office/drawing/2014/main" id="{4BAE42AE-67B1-4E98-BE19-0F1445385BEC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992" name="TextBox 4991">
          <a:extLst>
            <a:ext uri="{FF2B5EF4-FFF2-40B4-BE49-F238E27FC236}">
              <a16:creationId xmlns:a16="http://schemas.microsoft.com/office/drawing/2014/main" id="{04B46066-0382-4578-87C3-DADB4FB71288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65" cy="172227"/>
    <xdr:sp macro="" textlink="">
      <xdr:nvSpPr>
        <xdr:cNvPr id="4993" name="TextBox 4992">
          <a:extLst>
            <a:ext uri="{FF2B5EF4-FFF2-40B4-BE49-F238E27FC236}">
              <a16:creationId xmlns:a16="http://schemas.microsoft.com/office/drawing/2014/main" id="{01FEA11D-C3DA-46A3-98B1-223AED20A352}"/>
            </a:ext>
          </a:extLst>
        </xdr:cNvPr>
        <xdr:cNvSpPr txBox="1"/>
      </xdr:nvSpPr>
      <xdr:spPr>
        <a:xfrm>
          <a:off x="0" y="19665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4994" name="TextBox 4993">
          <a:extLst>
            <a:ext uri="{FF2B5EF4-FFF2-40B4-BE49-F238E27FC236}">
              <a16:creationId xmlns:a16="http://schemas.microsoft.com/office/drawing/2014/main" id="{089E96CA-5F14-4154-96E2-E5C855F18E55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4995" name="TextBox 4994">
          <a:extLst>
            <a:ext uri="{FF2B5EF4-FFF2-40B4-BE49-F238E27FC236}">
              <a16:creationId xmlns:a16="http://schemas.microsoft.com/office/drawing/2014/main" id="{4EC1615E-4806-469E-9E7D-45B3A5651E55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4996" name="TextBox 4995">
          <a:extLst>
            <a:ext uri="{FF2B5EF4-FFF2-40B4-BE49-F238E27FC236}">
              <a16:creationId xmlns:a16="http://schemas.microsoft.com/office/drawing/2014/main" id="{5480A00F-6E7D-43FA-AF1D-15C3E71C004A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65" cy="172227"/>
    <xdr:sp macro="" textlink="">
      <xdr:nvSpPr>
        <xdr:cNvPr id="4997" name="TextBox 4996">
          <a:extLst>
            <a:ext uri="{FF2B5EF4-FFF2-40B4-BE49-F238E27FC236}">
              <a16:creationId xmlns:a16="http://schemas.microsoft.com/office/drawing/2014/main" id="{90156398-2A58-42E3-B1CF-52B8F217DC48}"/>
            </a:ext>
          </a:extLst>
        </xdr:cNvPr>
        <xdr:cNvSpPr txBox="1"/>
      </xdr:nvSpPr>
      <xdr:spPr>
        <a:xfrm>
          <a:off x="0" y="19850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998" name="TextBox 4997">
          <a:extLst>
            <a:ext uri="{FF2B5EF4-FFF2-40B4-BE49-F238E27FC236}">
              <a16:creationId xmlns:a16="http://schemas.microsoft.com/office/drawing/2014/main" id="{85A6924A-E028-4420-A9C7-06808D2C2624}"/>
            </a:ext>
          </a:extLst>
        </xdr:cNvPr>
        <xdr:cNvSpPr txBox="1"/>
      </xdr:nvSpPr>
      <xdr:spPr>
        <a:xfrm>
          <a:off x="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4999" name="TextBox 4998">
          <a:extLst>
            <a:ext uri="{FF2B5EF4-FFF2-40B4-BE49-F238E27FC236}">
              <a16:creationId xmlns:a16="http://schemas.microsoft.com/office/drawing/2014/main" id="{C8246328-15A6-4061-B2DE-D1CA869F2D08}"/>
            </a:ext>
          </a:extLst>
        </xdr:cNvPr>
        <xdr:cNvSpPr txBox="1"/>
      </xdr:nvSpPr>
      <xdr:spPr>
        <a:xfrm>
          <a:off x="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5000" name="TextBox 4999">
          <a:extLst>
            <a:ext uri="{FF2B5EF4-FFF2-40B4-BE49-F238E27FC236}">
              <a16:creationId xmlns:a16="http://schemas.microsoft.com/office/drawing/2014/main" id="{EB00BB0B-B0BA-4B4F-9EC9-1C9522E4708A}"/>
            </a:ext>
          </a:extLst>
        </xdr:cNvPr>
        <xdr:cNvSpPr txBox="1"/>
      </xdr:nvSpPr>
      <xdr:spPr>
        <a:xfrm>
          <a:off x="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65" cy="172227"/>
    <xdr:sp macro="" textlink="">
      <xdr:nvSpPr>
        <xdr:cNvPr id="5001" name="TextBox 5000">
          <a:extLst>
            <a:ext uri="{FF2B5EF4-FFF2-40B4-BE49-F238E27FC236}">
              <a16:creationId xmlns:a16="http://schemas.microsoft.com/office/drawing/2014/main" id="{42AC3CE4-5BB1-4B27-B8DA-65449A5CDDFE}"/>
            </a:ext>
          </a:extLst>
        </xdr:cNvPr>
        <xdr:cNvSpPr txBox="1"/>
      </xdr:nvSpPr>
      <xdr:spPr>
        <a:xfrm>
          <a:off x="0" y="25927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5002" name="TextBox 5001">
          <a:extLst>
            <a:ext uri="{FF2B5EF4-FFF2-40B4-BE49-F238E27FC236}">
              <a16:creationId xmlns:a16="http://schemas.microsoft.com/office/drawing/2014/main" id="{348BC878-8581-4DB2-88AE-9CD5382A74F3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5003" name="TextBox 5002">
          <a:extLst>
            <a:ext uri="{FF2B5EF4-FFF2-40B4-BE49-F238E27FC236}">
              <a16:creationId xmlns:a16="http://schemas.microsoft.com/office/drawing/2014/main" id="{0B85BA76-6EDE-40F0-87A6-70FA07C2A1FC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5004" name="TextBox 5003">
          <a:extLst>
            <a:ext uri="{FF2B5EF4-FFF2-40B4-BE49-F238E27FC236}">
              <a16:creationId xmlns:a16="http://schemas.microsoft.com/office/drawing/2014/main" id="{858A651E-8288-41C0-A2E4-9F9DDD109F73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65" cy="172227"/>
    <xdr:sp macro="" textlink="">
      <xdr:nvSpPr>
        <xdr:cNvPr id="5005" name="TextBox 5004">
          <a:extLst>
            <a:ext uri="{FF2B5EF4-FFF2-40B4-BE49-F238E27FC236}">
              <a16:creationId xmlns:a16="http://schemas.microsoft.com/office/drawing/2014/main" id="{3A93E5AA-C583-4F9F-A541-C5988EB70696}"/>
            </a:ext>
          </a:extLst>
        </xdr:cNvPr>
        <xdr:cNvSpPr txBox="1"/>
      </xdr:nvSpPr>
      <xdr:spPr>
        <a:xfrm>
          <a:off x="0" y="2003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5006" name="TextBox 5005">
          <a:extLst>
            <a:ext uri="{FF2B5EF4-FFF2-40B4-BE49-F238E27FC236}">
              <a16:creationId xmlns:a16="http://schemas.microsoft.com/office/drawing/2014/main" id="{3917B9B2-4283-4785-B116-72625214E63D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5007" name="TextBox 5006">
          <a:extLst>
            <a:ext uri="{FF2B5EF4-FFF2-40B4-BE49-F238E27FC236}">
              <a16:creationId xmlns:a16="http://schemas.microsoft.com/office/drawing/2014/main" id="{AE5E4101-AA93-4ACB-B170-DCAA30256CB9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5008" name="TextBox 5007">
          <a:extLst>
            <a:ext uri="{FF2B5EF4-FFF2-40B4-BE49-F238E27FC236}">
              <a16:creationId xmlns:a16="http://schemas.microsoft.com/office/drawing/2014/main" id="{132742F5-6B90-4AB8-8E39-6114D46EB380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65" cy="172227"/>
    <xdr:sp macro="" textlink="">
      <xdr:nvSpPr>
        <xdr:cNvPr id="5009" name="TextBox 5008">
          <a:extLst>
            <a:ext uri="{FF2B5EF4-FFF2-40B4-BE49-F238E27FC236}">
              <a16:creationId xmlns:a16="http://schemas.microsoft.com/office/drawing/2014/main" id="{2EF3A4FC-C6BC-4ECA-919B-3EE384DD71F1}"/>
            </a:ext>
          </a:extLst>
        </xdr:cNvPr>
        <xdr:cNvSpPr txBox="1"/>
      </xdr:nvSpPr>
      <xdr:spPr>
        <a:xfrm>
          <a:off x="0" y="20218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5010" name="TextBox 5009">
          <a:extLst>
            <a:ext uri="{FF2B5EF4-FFF2-40B4-BE49-F238E27FC236}">
              <a16:creationId xmlns:a16="http://schemas.microsoft.com/office/drawing/2014/main" id="{D2D0C7AB-E37D-4277-81E3-10B5BCBCF230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5011" name="TextBox 5010">
          <a:extLst>
            <a:ext uri="{FF2B5EF4-FFF2-40B4-BE49-F238E27FC236}">
              <a16:creationId xmlns:a16="http://schemas.microsoft.com/office/drawing/2014/main" id="{4BBC9422-CDA8-450F-ACC9-AB4713DDAB3A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5012" name="TextBox 5011">
          <a:extLst>
            <a:ext uri="{FF2B5EF4-FFF2-40B4-BE49-F238E27FC236}">
              <a16:creationId xmlns:a16="http://schemas.microsoft.com/office/drawing/2014/main" id="{941329F0-446D-4AFA-BEB2-44AD79770CEB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65" cy="172227"/>
    <xdr:sp macro="" textlink="">
      <xdr:nvSpPr>
        <xdr:cNvPr id="5013" name="TextBox 5012">
          <a:extLst>
            <a:ext uri="{FF2B5EF4-FFF2-40B4-BE49-F238E27FC236}">
              <a16:creationId xmlns:a16="http://schemas.microsoft.com/office/drawing/2014/main" id="{5167EB60-8146-41B8-B109-1978368B1D72}"/>
            </a:ext>
          </a:extLst>
        </xdr:cNvPr>
        <xdr:cNvSpPr txBox="1"/>
      </xdr:nvSpPr>
      <xdr:spPr>
        <a:xfrm>
          <a:off x="0" y="20402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2227"/>
    <xdr:sp macro="" textlink="">
      <xdr:nvSpPr>
        <xdr:cNvPr id="5014" name="TextBox 5013">
          <a:extLst>
            <a:ext uri="{FF2B5EF4-FFF2-40B4-BE49-F238E27FC236}">
              <a16:creationId xmlns:a16="http://schemas.microsoft.com/office/drawing/2014/main" id="{2E8F804E-9350-449D-A1BE-03D2E60269AA}"/>
            </a:ext>
          </a:extLst>
        </xdr:cNvPr>
        <xdr:cNvSpPr txBox="1"/>
      </xdr:nvSpPr>
      <xdr:spPr>
        <a:xfrm>
          <a:off x="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2227"/>
    <xdr:sp macro="" textlink="">
      <xdr:nvSpPr>
        <xdr:cNvPr id="5015" name="TextBox 5014">
          <a:extLst>
            <a:ext uri="{FF2B5EF4-FFF2-40B4-BE49-F238E27FC236}">
              <a16:creationId xmlns:a16="http://schemas.microsoft.com/office/drawing/2014/main" id="{11175CE8-4211-4AD5-97E8-3E72EE34A90E}"/>
            </a:ext>
          </a:extLst>
        </xdr:cNvPr>
        <xdr:cNvSpPr txBox="1"/>
      </xdr:nvSpPr>
      <xdr:spPr>
        <a:xfrm>
          <a:off x="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2227"/>
    <xdr:sp macro="" textlink="">
      <xdr:nvSpPr>
        <xdr:cNvPr id="5016" name="TextBox 5015">
          <a:extLst>
            <a:ext uri="{FF2B5EF4-FFF2-40B4-BE49-F238E27FC236}">
              <a16:creationId xmlns:a16="http://schemas.microsoft.com/office/drawing/2014/main" id="{35C52840-24AB-4406-80C2-3F627940792E}"/>
            </a:ext>
          </a:extLst>
        </xdr:cNvPr>
        <xdr:cNvSpPr txBox="1"/>
      </xdr:nvSpPr>
      <xdr:spPr>
        <a:xfrm>
          <a:off x="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65" cy="172227"/>
    <xdr:sp macro="" textlink="">
      <xdr:nvSpPr>
        <xdr:cNvPr id="5017" name="TextBox 5016">
          <a:extLst>
            <a:ext uri="{FF2B5EF4-FFF2-40B4-BE49-F238E27FC236}">
              <a16:creationId xmlns:a16="http://schemas.microsoft.com/office/drawing/2014/main" id="{EBC819AF-3EA4-4269-9649-BAA2C0AC74DE}"/>
            </a:ext>
          </a:extLst>
        </xdr:cNvPr>
        <xdr:cNvSpPr txBox="1"/>
      </xdr:nvSpPr>
      <xdr:spPr>
        <a:xfrm>
          <a:off x="0" y="20586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5018" name="TextBox 5017">
          <a:extLst>
            <a:ext uri="{FF2B5EF4-FFF2-40B4-BE49-F238E27FC236}">
              <a16:creationId xmlns:a16="http://schemas.microsoft.com/office/drawing/2014/main" id="{5A3D424C-6513-4052-924D-D6A55EEE85D5}"/>
            </a:ext>
          </a:extLst>
        </xdr:cNvPr>
        <xdr:cNvSpPr txBox="1"/>
      </xdr:nvSpPr>
      <xdr:spPr>
        <a:xfrm>
          <a:off x="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5019" name="TextBox 5018">
          <a:extLst>
            <a:ext uri="{FF2B5EF4-FFF2-40B4-BE49-F238E27FC236}">
              <a16:creationId xmlns:a16="http://schemas.microsoft.com/office/drawing/2014/main" id="{4B3B3F1F-DF82-4D00-B6E7-2BF406EA8D7A}"/>
            </a:ext>
          </a:extLst>
        </xdr:cNvPr>
        <xdr:cNvSpPr txBox="1"/>
      </xdr:nvSpPr>
      <xdr:spPr>
        <a:xfrm>
          <a:off x="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5020" name="TextBox 5019">
          <a:extLst>
            <a:ext uri="{FF2B5EF4-FFF2-40B4-BE49-F238E27FC236}">
              <a16:creationId xmlns:a16="http://schemas.microsoft.com/office/drawing/2014/main" id="{26207584-0E0A-4155-96C1-D2F8680EABA4}"/>
            </a:ext>
          </a:extLst>
        </xdr:cNvPr>
        <xdr:cNvSpPr txBox="1"/>
      </xdr:nvSpPr>
      <xdr:spPr>
        <a:xfrm>
          <a:off x="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65" cy="172227"/>
    <xdr:sp macro="" textlink="">
      <xdr:nvSpPr>
        <xdr:cNvPr id="5021" name="TextBox 5020">
          <a:extLst>
            <a:ext uri="{FF2B5EF4-FFF2-40B4-BE49-F238E27FC236}">
              <a16:creationId xmlns:a16="http://schemas.microsoft.com/office/drawing/2014/main" id="{C52FC86E-2C7E-46E6-8F02-4369F85E1D59}"/>
            </a:ext>
          </a:extLst>
        </xdr:cNvPr>
        <xdr:cNvSpPr txBox="1"/>
      </xdr:nvSpPr>
      <xdr:spPr>
        <a:xfrm>
          <a:off x="0" y="2611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2227"/>
    <xdr:sp macro="" textlink="">
      <xdr:nvSpPr>
        <xdr:cNvPr id="5022" name="TextBox 5021">
          <a:extLst>
            <a:ext uri="{FF2B5EF4-FFF2-40B4-BE49-F238E27FC236}">
              <a16:creationId xmlns:a16="http://schemas.microsoft.com/office/drawing/2014/main" id="{FD5E0532-CB63-4C45-988A-41D262F71A2F}"/>
            </a:ext>
          </a:extLst>
        </xdr:cNvPr>
        <xdr:cNvSpPr txBox="1"/>
      </xdr:nvSpPr>
      <xdr:spPr>
        <a:xfrm>
          <a:off x="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2227"/>
    <xdr:sp macro="" textlink="">
      <xdr:nvSpPr>
        <xdr:cNvPr id="5023" name="TextBox 5022">
          <a:extLst>
            <a:ext uri="{FF2B5EF4-FFF2-40B4-BE49-F238E27FC236}">
              <a16:creationId xmlns:a16="http://schemas.microsoft.com/office/drawing/2014/main" id="{DE65FB32-DC34-4F90-BE78-8ADAD4B6D042}"/>
            </a:ext>
          </a:extLst>
        </xdr:cNvPr>
        <xdr:cNvSpPr txBox="1"/>
      </xdr:nvSpPr>
      <xdr:spPr>
        <a:xfrm>
          <a:off x="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2227"/>
    <xdr:sp macro="" textlink="">
      <xdr:nvSpPr>
        <xdr:cNvPr id="5024" name="TextBox 5023">
          <a:extLst>
            <a:ext uri="{FF2B5EF4-FFF2-40B4-BE49-F238E27FC236}">
              <a16:creationId xmlns:a16="http://schemas.microsoft.com/office/drawing/2014/main" id="{AF3AC6C8-35DD-4DAC-B222-8286A215B0D9}"/>
            </a:ext>
          </a:extLst>
        </xdr:cNvPr>
        <xdr:cNvSpPr txBox="1"/>
      </xdr:nvSpPr>
      <xdr:spPr>
        <a:xfrm>
          <a:off x="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65" cy="172227"/>
    <xdr:sp macro="" textlink="">
      <xdr:nvSpPr>
        <xdr:cNvPr id="5025" name="TextBox 5024">
          <a:extLst>
            <a:ext uri="{FF2B5EF4-FFF2-40B4-BE49-F238E27FC236}">
              <a16:creationId xmlns:a16="http://schemas.microsoft.com/office/drawing/2014/main" id="{50D178E0-039E-4006-B45E-4863674120A8}"/>
            </a:ext>
          </a:extLst>
        </xdr:cNvPr>
        <xdr:cNvSpPr txBox="1"/>
      </xdr:nvSpPr>
      <xdr:spPr>
        <a:xfrm>
          <a:off x="0" y="2077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2227"/>
    <xdr:sp macro="" textlink="">
      <xdr:nvSpPr>
        <xdr:cNvPr id="5026" name="TextBox 5025">
          <a:extLst>
            <a:ext uri="{FF2B5EF4-FFF2-40B4-BE49-F238E27FC236}">
              <a16:creationId xmlns:a16="http://schemas.microsoft.com/office/drawing/2014/main" id="{090C7959-A62D-4B11-BA92-DA4D915929A4}"/>
            </a:ext>
          </a:extLst>
        </xdr:cNvPr>
        <xdr:cNvSpPr txBox="1"/>
      </xdr:nvSpPr>
      <xdr:spPr>
        <a:xfrm>
          <a:off x="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2227"/>
    <xdr:sp macro="" textlink="">
      <xdr:nvSpPr>
        <xdr:cNvPr id="5027" name="TextBox 5026">
          <a:extLst>
            <a:ext uri="{FF2B5EF4-FFF2-40B4-BE49-F238E27FC236}">
              <a16:creationId xmlns:a16="http://schemas.microsoft.com/office/drawing/2014/main" id="{79D3BB5F-1844-4B2E-A9C6-14268C45AD50}"/>
            </a:ext>
          </a:extLst>
        </xdr:cNvPr>
        <xdr:cNvSpPr txBox="1"/>
      </xdr:nvSpPr>
      <xdr:spPr>
        <a:xfrm>
          <a:off x="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2227"/>
    <xdr:sp macro="" textlink="">
      <xdr:nvSpPr>
        <xdr:cNvPr id="5028" name="TextBox 5027">
          <a:extLst>
            <a:ext uri="{FF2B5EF4-FFF2-40B4-BE49-F238E27FC236}">
              <a16:creationId xmlns:a16="http://schemas.microsoft.com/office/drawing/2014/main" id="{3C471D75-0A56-454F-B176-180B092EC65E}"/>
            </a:ext>
          </a:extLst>
        </xdr:cNvPr>
        <xdr:cNvSpPr txBox="1"/>
      </xdr:nvSpPr>
      <xdr:spPr>
        <a:xfrm>
          <a:off x="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65" cy="172227"/>
    <xdr:sp macro="" textlink="">
      <xdr:nvSpPr>
        <xdr:cNvPr id="5029" name="TextBox 5028">
          <a:extLst>
            <a:ext uri="{FF2B5EF4-FFF2-40B4-BE49-F238E27FC236}">
              <a16:creationId xmlns:a16="http://schemas.microsoft.com/office/drawing/2014/main" id="{E2ADC61D-CB52-454E-B8DB-3A2CBEA8B908}"/>
            </a:ext>
          </a:extLst>
        </xdr:cNvPr>
        <xdr:cNvSpPr txBox="1"/>
      </xdr:nvSpPr>
      <xdr:spPr>
        <a:xfrm>
          <a:off x="0" y="2095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5030" name="TextBox 5029">
          <a:extLst>
            <a:ext uri="{FF2B5EF4-FFF2-40B4-BE49-F238E27FC236}">
              <a16:creationId xmlns:a16="http://schemas.microsoft.com/office/drawing/2014/main" id="{78CF6A48-11F5-4D39-B0CE-C5C30C2763B1}"/>
            </a:ext>
          </a:extLst>
        </xdr:cNvPr>
        <xdr:cNvSpPr txBox="1"/>
      </xdr:nvSpPr>
      <xdr:spPr>
        <a:xfrm>
          <a:off x="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5031" name="TextBox 5030">
          <a:extLst>
            <a:ext uri="{FF2B5EF4-FFF2-40B4-BE49-F238E27FC236}">
              <a16:creationId xmlns:a16="http://schemas.microsoft.com/office/drawing/2014/main" id="{63257632-E6A8-4CB5-B700-8D002DA10CB4}"/>
            </a:ext>
          </a:extLst>
        </xdr:cNvPr>
        <xdr:cNvSpPr txBox="1"/>
      </xdr:nvSpPr>
      <xdr:spPr>
        <a:xfrm>
          <a:off x="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5032" name="TextBox 5031">
          <a:extLst>
            <a:ext uri="{FF2B5EF4-FFF2-40B4-BE49-F238E27FC236}">
              <a16:creationId xmlns:a16="http://schemas.microsoft.com/office/drawing/2014/main" id="{236508FF-9072-4C5F-AA24-C83663726181}"/>
            </a:ext>
          </a:extLst>
        </xdr:cNvPr>
        <xdr:cNvSpPr txBox="1"/>
      </xdr:nvSpPr>
      <xdr:spPr>
        <a:xfrm>
          <a:off x="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65" cy="172227"/>
    <xdr:sp macro="" textlink="">
      <xdr:nvSpPr>
        <xdr:cNvPr id="5033" name="TextBox 5032">
          <a:extLst>
            <a:ext uri="{FF2B5EF4-FFF2-40B4-BE49-F238E27FC236}">
              <a16:creationId xmlns:a16="http://schemas.microsoft.com/office/drawing/2014/main" id="{9065462B-B3F1-4045-B2CA-6B70F2945AC8}"/>
            </a:ext>
          </a:extLst>
        </xdr:cNvPr>
        <xdr:cNvSpPr txBox="1"/>
      </xdr:nvSpPr>
      <xdr:spPr>
        <a:xfrm>
          <a:off x="0" y="21139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5034" name="TextBox 5033">
          <a:extLst>
            <a:ext uri="{FF2B5EF4-FFF2-40B4-BE49-F238E27FC236}">
              <a16:creationId xmlns:a16="http://schemas.microsoft.com/office/drawing/2014/main" id="{CBF6BEB8-CFB6-40AA-A33E-67F28A128FAC}"/>
            </a:ext>
          </a:extLst>
        </xdr:cNvPr>
        <xdr:cNvSpPr txBox="1"/>
      </xdr:nvSpPr>
      <xdr:spPr>
        <a:xfrm>
          <a:off x="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5035" name="TextBox 5034">
          <a:extLst>
            <a:ext uri="{FF2B5EF4-FFF2-40B4-BE49-F238E27FC236}">
              <a16:creationId xmlns:a16="http://schemas.microsoft.com/office/drawing/2014/main" id="{01D2B030-FBC6-4C86-830D-6D2ABFDA3B0F}"/>
            </a:ext>
          </a:extLst>
        </xdr:cNvPr>
        <xdr:cNvSpPr txBox="1"/>
      </xdr:nvSpPr>
      <xdr:spPr>
        <a:xfrm>
          <a:off x="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5036" name="TextBox 5035">
          <a:extLst>
            <a:ext uri="{FF2B5EF4-FFF2-40B4-BE49-F238E27FC236}">
              <a16:creationId xmlns:a16="http://schemas.microsoft.com/office/drawing/2014/main" id="{9F2F6BC5-7D97-49D3-BA98-3C2907BFAF22}"/>
            </a:ext>
          </a:extLst>
        </xdr:cNvPr>
        <xdr:cNvSpPr txBox="1"/>
      </xdr:nvSpPr>
      <xdr:spPr>
        <a:xfrm>
          <a:off x="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65" cy="172227"/>
    <xdr:sp macro="" textlink="">
      <xdr:nvSpPr>
        <xdr:cNvPr id="5037" name="TextBox 5036">
          <a:extLst>
            <a:ext uri="{FF2B5EF4-FFF2-40B4-BE49-F238E27FC236}">
              <a16:creationId xmlns:a16="http://schemas.microsoft.com/office/drawing/2014/main" id="{95D7007D-449E-4D98-8B95-FDCFC7FBB85D}"/>
            </a:ext>
          </a:extLst>
        </xdr:cNvPr>
        <xdr:cNvSpPr txBox="1"/>
      </xdr:nvSpPr>
      <xdr:spPr>
        <a:xfrm>
          <a:off x="0" y="2132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2227"/>
    <xdr:sp macro="" textlink="">
      <xdr:nvSpPr>
        <xdr:cNvPr id="5038" name="TextBox 5037">
          <a:extLst>
            <a:ext uri="{FF2B5EF4-FFF2-40B4-BE49-F238E27FC236}">
              <a16:creationId xmlns:a16="http://schemas.microsoft.com/office/drawing/2014/main" id="{F5937DC0-D5B3-4EC3-9039-26F242FE4AF4}"/>
            </a:ext>
          </a:extLst>
        </xdr:cNvPr>
        <xdr:cNvSpPr txBox="1"/>
      </xdr:nvSpPr>
      <xdr:spPr>
        <a:xfrm>
          <a:off x="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2227"/>
    <xdr:sp macro="" textlink="">
      <xdr:nvSpPr>
        <xdr:cNvPr id="5039" name="TextBox 5038">
          <a:extLst>
            <a:ext uri="{FF2B5EF4-FFF2-40B4-BE49-F238E27FC236}">
              <a16:creationId xmlns:a16="http://schemas.microsoft.com/office/drawing/2014/main" id="{7EF5B3B9-6A7A-4C4D-AA46-0D60A8AA4CA4}"/>
            </a:ext>
          </a:extLst>
        </xdr:cNvPr>
        <xdr:cNvSpPr txBox="1"/>
      </xdr:nvSpPr>
      <xdr:spPr>
        <a:xfrm>
          <a:off x="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2227"/>
    <xdr:sp macro="" textlink="">
      <xdr:nvSpPr>
        <xdr:cNvPr id="5040" name="TextBox 5039">
          <a:extLst>
            <a:ext uri="{FF2B5EF4-FFF2-40B4-BE49-F238E27FC236}">
              <a16:creationId xmlns:a16="http://schemas.microsoft.com/office/drawing/2014/main" id="{2FC5B2AF-EF98-4FA3-8808-901F0DA0E788}"/>
            </a:ext>
          </a:extLst>
        </xdr:cNvPr>
        <xdr:cNvSpPr txBox="1"/>
      </xdr:nvSpPr>
      <xdr:spPr>
        <a:xfrm>
          <a:off x="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65" cy="172227"/>
    <xdr:sp macro="" textlink="">
      <xdr:nvSpPr>
        <xdr:cNvPr id="5041" name="TextBox 5040">
          <a:extLst>
            <a:ext uri="{FF2B5EF4-FFF2-40B4-BE49-F238E27FC236}">
              <a16:creationId xmlns:a16="http://schemas.microsoft.com/office/drawing/2014/main" id="{474DF338-A5B9-4CEE-907D-135A98DDE2BE}"/>
            </a:ext>
          </a:extLst>
        </xdr:cNvPr>
        <xdr:cNvSpPr txBox="1"/>
      </xdr:nvSpPr>
      <xdr:spPr>
        <a:xfrm>
          <a:off x="0" y="2150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2227"/>
    <xdr:sp macro="" textlink="">
      <xdr:nvSpPr>
        <xdr:cNvPr id="5042" name="TextBox 5041">
          <a:extLst>
            <a:ext uri="{FF2B5EF4-FFF2-40B4-BE49-F238E27FC236}">
              <a16:creationId xmlns:a16="http://schemas.microsoft.com/office/drawing/2014/main" id="{66FC2590-5CE2-41B8-871A-0F53792B62EB}"/>
            </a:ext>
          </a:extLst>
        </xdr:cNvPr>
        <xdr:cNvSpPr txBox="1"/>
      </xdr:nvSpPr>
      <xdr:spPr>
        <a:xfrm>
          <a:off x="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2227"/>
    <xdr:sp macro="" textlink="">
      <xdr:nvSpPr>
        <xdr:cNvPr id="5043" name="TextBox 5042">
          <a:extLst>
            <a:ext uri="{FF2B5EF4-FFF2-40B4-BE49-F238E27FC236}">
              <a16:creationId xmlns:a16="http://schemas.microsoft.com/office/drawing/2014/main" id="{BB977F78-319A-4250-8D84-C715AFE678A3}"/>
            </a:ext>
          </a:extLst>
        </xdr:cNvPr>
        <xdr:cNvSpPr txBox="1"/>
      </xdr:nvSpPr>
      <xdr:spPr>
        <a:xfrm>
          <a:off x="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2227"/>
    <xdr:sp macro="" textlink="">
      <xdr:nvSpPr>
        <xdr:cNvPr id="5044" name="TextBox 5043">
          <a:extLst>
            <a:ext uri="{FF2B5EF4-FFF2-40B4-BE49-F238E27FC236}">
              <a16:creationId xmlns:a16="http://schemas.microsoft.com/office/drawing/2014/main" id="{13C827F7-0F49-459C-8F3B-C19AEEDB0738}"/>
            </a:ext>
          </a:extLst>
        </xdr:cNvPr>
        <xdr:cNvSpPr txBox="1"/>
      </xdr:nvSpPr>
      <xdr:spPr>
        <a:xfrm>
          <a:off x="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65" cy="172227"/>
    <xdr:sp macro="" textlink="">
      <xdr:nvSpPr>
        <xdr:cNvPr id="5045" name="TextBox 5044">
          <a:extLst>
            <a:ext uri="{FF2B5EF4-FFF2-40B4-BE49-F238E27FC236}">
              <a16:creationId xmlns:a16="http://schemas.microsoft.com/office/drawing/2014/main" id="{AF9E13BA-DD0A-4788-BF0D-B5C3121A3AC5}"/>
            </a:ext>
          </a:extLst>
        </xdr:cNvPr>
        <xdr:cNvSpPr txBox="1"/>
      </xdr:nvSpPr>
      <xdr:spPr>
        <a:xfrm>
          <a:off x="0" y="2169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5046" name="TextBox 5045">
          <a:extLst>
            <a:ext uri="{FF2B5EF4-FFF2-40B4-BE49-F238E27FC236}">
              <a16:creationId xmlns:a16="http://schemas.microsoft.com/office/drawing/2014/main" id="{7F3D29F4-53C3-4066-9819-FE470B8D9527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5047" name="TextBox 5046">
          <a:extLst>
            <a:ext uri="{FF2B5EF4-FFF2-40B4-BE49-F238E27FC236}">
              <a16:creationId xmlns:a16="http://schemas.microsoft.com/office/drawing/2014/main" id="{23C33B82-E917-40E0-8DF2-766AE412B022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5048" name="TextBox 5047">
          <a:extLst>
            <a:ext uri="{FF2B5EF4-FFF2-40B4-BE49-F238E27FC236}">
              <a16:creationId xmlns:a16="http://schemas.microsoft.com/office/drawing/2014/main" id="{3E2B7B82-8C48-4939-88CF-6E2E26ECF851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65" cy="172227"/>
    <xdr:sp macro="" textlink="">
      <xdr:nvSpPr>
        <xdr:cNvPr id="5049" name="TextBox 5048">
          <a:extLst>
            <a:ext uri="{FF2B5EF4-FFF2-40B4-BE49-F238E27FC236}">
              <a16:creationId xmlns:a16="http://schemas.microsoft.com/office/drawing/2014/main" id="{FB2F54EC-845A-4BBA-868E-CD4F29A4B3E5}"/>
            </a:ext>
          </a:extLst>
        </xdr:cNvPr>
        <xdr:cNvSpPr txBox="1"/>
      </xdr:nvSpPr>
      <xdr:spPr>
        <a:xfrm>
          <a:off x="0" y="2555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5050" name="TextBox 5049">
          <a:extLst>
            <a:ext uri="{FF2B5EF4-FFF2-40B4-BE49-F238E27FC236}">
              <a16:creationId xmlns:a16="http://schemas.microsoft.com/office/drawing/2014/main" id="{6AFBAADF-2001-4A36-ADFC-A0731D454CD9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5051" name="TextBox 5050">
          <a:extLst>
            <a:ext uri="{FF2B5EF4-FFF2-40B4-BE49-F238E27FC236}">
              <a16:creationId xmlns:a16="http://schemas.microsoft.com/office/drawing/2014/main" id="{BB411F3E-2FBB-40FE-A9B3-1E1F8F1FB9AD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5052" name="TextBox 5051">
          <a:extLst>
            <a:ext uri="{FF2B5EF4-FFF2-40B4-BE49-F238E27FC236}">
              <a16:creationId xmlns:a16="http://schemas.microsoft.com/office/drawing/2014/main" id="{DD59B8E4-3CE1-40BE-8A70-4558BAB6E461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5053" name="TextBox 5052">
          <a:extLst>
            <a:ext uri="{FF2B5EF4-FFF2-40B4-BE49-F238E27FC236}">
              <a16:creationId xmlns:a16="http://schemas.microsoft.com/office/drawing/2014/main" id="{0C354C73-03C0-4DCB-8EAA-E2E4C92CD834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5054" name="TextBox 5053">
          <a:extLst>
            <a:ext uri="{FF2B5EF4-FFF2-40B4-BE49-F238E27FC236}">
              <a16:creationId xmlns:a16="http://schemas.microsoft.com/office/drawing/2014/main" id="{65650C6B-7BE2-453C-8C61-5F9905549ECA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5055" name="TextBox 5054">
          <a:extLst>
            <a:ext uri="{FF2B5EF4-FFF2-40B4-BE49-F238E27FC236}">
              <a16:creationId xmlns:a16="http://schemas.microsoft.com/office/drawing/2014/main" id="{21104646-1B6C-45A1-97DB-D119889CF06E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5056" name="TextBox 5055">
          <a:extLst>
            <a:ext uri="{FF2B5EF4-FFF2-40B4-BE49-F238E27FC236}">
              <a16:creationId xmlns:a16="http://schemas.microsoft.com/office/drawing/2014/main" id="{251CACC4-4F81-4E63-899F-AE6F892512BD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5057" name="TextBox 5056">
          <a:extLst>
            <a:ext uri="{FF2B5EF4-FFF2-40B4-BE49-F238E27FC236}">
              <a16:creationId xmlns:a16="http://schemas.microsoft.com/office/drawing/2014/main" id="{47742AAD-27A8-446E-8C15-12303176E456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5058" name="TextBox 5057">
          <a:extLst>
            <a:ext uri="{FF2B5EF4-FFF2-40B4-BE49-F238E27FC236}">
              <a16:creationId xmlns:a16="http://schemas.microsoft.com/office/drawing/2014/main" id="{4AD55714-C7B0-4072-956F-4F44CBC82EB2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5059" name="TextBox 5058">
          <a:extLst>
            <a:ext uri="{FF2B5EF4-FFF2-40B4-BE49-F238E27FC236}">
              <a16:creationId xmlns:a16="http://schemas.microsoft.com/office/drawing/2014/main" id="{69C4D31A-FB20-49E4-AA35-102BB65EAA41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5060" name="TextBox 5059">
          <a:extLst>
            <a:ext uri="{FF2B5EF4-FFF2-40B4-BE49-F238E27FC236}">
              <a16:creationId xmlns:a16="http://schemas.microsoft.com/office/drawing/2014/main" id="{6E3E7D76-3971-4904-8776-2B71F748F36A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5061" name="TextBox 5060">
          <a:extLst>
            <a:ext uri="{FF2B5EF4-FFF2-40B4-BE49-F238E27FC236}">
              <a16:creationId xmlns:a16="http://schemas.microsoft.com/office/drawing/2014/main" id="{A940B31A-EB58-468B-BE18-A5487306AE78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5062" name="TextBox 5061">
          <a:extLst>
            <a:ext uri="{FF2B5EF4-FFF2-40B4-BE49-F238E27FC236}">
              <a16:creationId xmlns:a16="http://schemas.microsoft.com/office/drawing/2014/main" id="{B3447141-5C5C-4763-863E-C59CC5F5B217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5063" name="TextBox 5062">
          <a:extLst>
            <a:ext uri="{FF2B5EF4-FFF2-40B4-BE49-F238E27FC236}">
              <a16:creationId xmlns:a16="http://schemas.microsoft.com/office/drawing/2014/main" id="{67656056-0B0E-42E8-9EDD-84C8AA7EEE95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5064" name="TextBox 5063">
          <a:extLst>
            <a:ext uri="{FF2B5EF4-FFF2-40B4-BE49-F238E27FC236}">
              <a16:creationId xmlns:a16="http://schemas.microsoft.com/office/drawing/2014/main" id="{F42C453D-A6FE-435B-8CEC-AA259CE190A7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149</xdr:row>
      <xdr:rowOff>0</xdr:rowOff>
    </xdr:from>
    <xdr:ext cx="65" cy="172227"/>
    <xdr:sp macro="" textlink="">
      <xdr:nvSpPr>
        <xdr:cNvPr id="5065" name="TextBox 5064">
          <a:extLst>
            <a:ext uri="{FF2B5EF4-FFF2-40B4-BE49-F238E27FC236}">
              <a16:creationId xmlns:a16="http://schemas.microsoft.com/office/drawing/2014/main" id="{16379274-AAB4-4E82-8DE1-A9FBC138235B}"/>
            </a:ext>
          </a:extLst>
        </xdr:cNvPr>
        <xdr:cNvSpPr txBox="1"/>
      </xdr:nvSpPr>
      <xdr:spPr>
        <a:xfrm>
          <a:off x="0" y="27584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5066" name="TextBox 5065">
          <a:extLst>
            <a:ext uri="{FF2B5EF4-FFF2-40B4-BE49-F238E27FC236}">
              <a16:creationId xmlns:a16="http://schemas.microsoft.com/office/drawing/2014/main" id="{37CD9A43-402E-4311-AD67-ECAB3EE8256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5067" name="TextBox 5066">
          <a:extLst>
            <a:ext uri="{FF2B5EF4-FFF2-40B4-BE49-F238E27FC236}">
              <a16:creationId xmlns:a16="http://schemas.microsoft.com/office/drawing/2014/main" id="{D792636D-A791-4724-AE4A-6AB3C0AF436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5068" name="TextBox 5067">
          <a:extLst>
            <a:ext uri="{FF2B5EF4-FFF2-40B4-BE49-F238E27FC236}">
              <a16:creationId xmlns:a16="http://schemas.microsoft.com/office/drawing/2014/main" id="{0C25B205-3983-4B7B-9E50-DEA28A45C126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5069" name="TextBox 5068">
          <a:extLst>
            <a:ext uri="{FF2B5EF4-FFF2-40B4-BE49-F238E27FC236}">
              <a16:creationId xmlns:a16="http://schemas.microsoft.com/office/drawing/2014/main" id="{070A294B-8BB7-4BC5-8F29-BDE24D845635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5070" name="TextBox 5069">
          <a:extLst>
            <a:ext uri="{FF2B5EF4-FFF2-40B4-BE49-F238E27FC236}">
              <a16:creationId xmlns:a16="http://schemas.microsoft.com/office/drawing/2014/main" id="{BAC4E634-7AD5-40F7-83D2-DF631BF5753B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5071" name="TextBox 5070">
          <a:extLst>
            <a:ext uri="{FF2B5EF4-FFF2-40B4-BE49-F238E27FC236}">
              <a16:creationId xmlns:a16="http://schemas.microsoft.com/office/drawing/2014/main" id="{F794F2BF-0726-4EEC-B1CE-F5C6563ECCB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5072" name="TextBox 5071">
          <a:extLst>
            <a:ext uri="{FF2B5EF4-FFF2-40B4-BE49-F238E27FC236}">
              <a16:creationId xmlns:a16="http://schemas.microsoft.com/office/drawing/2014/main" id="{4B6E704C-4573-4475-91E3-EF6D9977B94F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5073" name="TextBox 5072">
          <a:extLst>
            <a:ext uri="{FF2B5EF4-FFF2-40B4-BE49-F238E27FC236}">
              <a16:creationId xmlns:a16="http://schemas.microsoft.com/office/drawing/2014/main" id="{ECC6B993-A503-4E03-90A1-8B5F5254A229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5074" name="TextBox 5073">
          <a:extLst>
            <a:ext uri="{FF2B5EF4-FFF2-40B4-BE49-F238E27FC236}">
              <a16:creationId xmlns:a16="http://schemas.microsoft.com/office/drawing/2014/main" id="{27FA37F6-4EB0-4564-8821-9201E49F29F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5075" name="TextBox 5074">
          <a:extLst>
            <a:ext uri="{FF2B5EF4-FFF2-40B4-BE49-F238E27FC236}">
              <a16:creationId xmlns:a16="http://schemas.microsoft.com/office/drawing/2014/main" id="{4874C317-4858-47B9-B876-92823434328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5076" name="TextBox 5075">
          <a:extLst>
            <a:ext uri="{FF2B5EF4-FFF2-40B4-BE49-F238E27FC236}">
              <a16:creationId xmlns:a16="http://schemas.microsoft.com/office/drawing/2014/main" id="{53F99724-CD81-4DA4-8551-5A9EE897E341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5077" name="TextBox 5076">
          <a:extLst>
            <a:ext uri="{FF2B5EF4-FFF2-40B4-BE49-F238E27FC236}">
              <a16:creationId xmlns:a16="http://schemas.microsoft.com/office/drawing/2014/main" id="{56930B55-0CFD-4397-8778-29E76A4B8EE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5078" name="TextBox 5077">
          <a:extLst>
            <a:ext uri="{FF2B5EF4-FFF2-40B4-BE49-F238E27FC236}">
              <a16:creationId xmlns:a16="http://schemas.microsoft.com/office/drawing/2014/main" id="{9C0FE696-7DBD-4892-9649-779D31BBBA9E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5079" name="TextBox 5078">
          <a:extLst>
            <a:ext uri="{FF2B5EF4-FFF2-40B4-BE49-F238E27FC236}">
              <a16:creationId xmlns:a16="http://schemas.microsoft.com/office/drawing/2014/main" id="{E682354C-9031-4D71-A7EB-421C0F503CE4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5080" name="TextBox 5079">
          <a:extLst>
            <a:ext uri="{FF2B5EF4-FFF2-40B4-BE49-F238E27FC236}">
              <a16:creationId xmlns:a16="http://schemas.microsoft.com/office/drawing/2014/main" id="{A7D9BCF5-52F3-4A08-BA96-67561C8D4893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148</xdr:row>
      <xdr:rowOff>0</xdr:rowOff>
    </xdr:from>
    <xdr:ext cx="65" cy="172227"/>
    <xdr:sp macro="" textlink="">
      <xdr:nvSpPr>
        <xdr:cNvPr id="5081" name="TextBox 5080">
          <a:extLst>
            <a:ext uri="{FF2B5EF4-FFF2-40B4-BE49-F238E27FC236}">
              <a16:creationId xmlns:a16="http://schemas.microsoft.com/office/drawing/2014/main" id="{412701B9-4BD3-45D3-8C24-1337C888B790}"/>
            </a:ext>
          </a:extLst>
        </xdr:cNvPr>
        <xdr:cNvSpPr txBox="1"/>
      </xdr:nvSpPr>
      <xdr:spPr>
        <a:xfrm>
          <a:off x="0" y="2740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5082" name="TextBox 5081">
          <a:extLst>
            <a:ext uri="{FF2B5EF4-FFF2-40B4-BE49-F238E27FC236}">
              <a16:creationId xmlns:a16="http://schemas.microsoft.com/office/drawing/2014/main" id="{9935E50D-818E-4C8C-B91A-D280F164E686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5083" name="TextBox 5082">
          <a:extLst>
            <a:ext uri="{FF2B5EF4-FFF2-40B4-BE49-F238E27FC236}">
              <a16:creationId xmlns:a16="http://schemas.microsoft.com/office/drawing/2014/main" id="{ACF371DC-C668-4FCB-AC30-459383FAE07A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5084" name="TextBox 5083">
          <a:extLst>
            <a:ext uri="{FF2B5EF4-FFF2-40B4-BE49-F238E27FC236}">
              <a16:creationId xmlns:a16="http://schemas.microsoft.com/office/drawing/2014/main" id="{44C49E66-DAA7-43F8-8C63-550EDF7EEF1F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5085" name="TextBox 5084">
          <a:extLst>
            <a:ext uri="{FF2B5EF4-FFF2-40B4-BE49-F238E27FC236}">
              <a16:creationId xmlns:a16="http://schemas.microsoft.com/office/drawing/2014/main" id="{B5B1DE5B-90CF-4803-9F9E-69D34143B236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5086" name="TextBox 5085">
          <a:extLst>
            <a:ext uri="{FF2B5EF4-FFF2-40B4-BE49-F238E27FC236}">
              <a16:creationId xmlns:a16="http://schemas.microsoft.com/office/drawing/2014/main" id="{C6118637-CE6C-45DE-BD53-0FC0B31BEEC6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5087" name="TextBox 5086">
          <a:extLst>
            <a:ext uri="{FF2B5EF4-FFF2-40B4-BE49-F238E27FC236}">
              <a16:creationId xmlns:a16="http://schemas.microsoft.com/office/drawing/2014/main" id="{C49B7B53-7297-46F2-9D0D-4C6694DEF162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5088" name="TextBox 5087">
          <a:extLst>
            <a:ext uri="{FF2B5EF4-FFF2-40B4-BE49-F238E27FC236}">
              <a16:creationId xmlns:a16="http://schemas.microsoft.com/office/drawing/2014/main" id="{5480EE6C-D49B-478A-BA4A-6C2C1F3F48B5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5089" name="TextBox 5088">
          <a:extLst>
            <a:ext uri="{FF2B5EF4-FFF2-40B4-BE49-F238E27FC236}">
              <a16:creationId xmlns:a16="http://schemas.microsoft.com/office/drawing/2014/main" id="{C3B8DC02-CEB9-4F11-BBCD-CD9B000BCD79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5090" name="TextBox 5089">
          <a:extLst>
            <a:ext uri="{FF2B5EF4-FFF2-40B4-BE49-F238E27FC236}">
              <a16:creationId xmlns:a16="http://schemas.microsoft.com/office/drawing/2014/main" id="{7A5D5654-7B37-472B-86E7-D7E71C874750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5091" name="TextBox 5090">
          <a:extLst>
            <a:ext uri="{FF2B5EF4-FFF2-40B4-BE49-F238E27FC236}">
              <a16:creationId xmlns:a16="http://schemas.microsoft.com/office/drawing/2014/main" id="{16CB7685-ED32-45A0-AAD5-79DC762864F8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5092" name="TextBox 5091">
          <a:extLst>
            <a:ext uri="{FF2B5EF4-FFF2-40B4-BE49-F238E27FC236}">
              <a16:creationId xmlns:a16="http://schemas.microsoft.com/office/drawing/2014/main" id="{C46A4A23-7E1F-404F-A460-E6E10FFA4AA5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5093" name="TextBox 5092">
          <a:extLst>
            <a:ext uri="{FF2B5EF4-FFF2-40B4-BE49-F238E27FC236}">
              <a16:creationId xmlns:a16="http://schemas.microsoft.com/office/drawing/2014/main" id="{718AE03B-53D5-43FC-8122-F20F89FA4E8B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5094" name="TextBox 5093">
          <a:extLst>
            <a:ext uri="{FF2B5EF4-FFF2-40B4-BE49-F238E27FC236}">
              <a16:creationId xmlns:a16="http://schemas.microsoft.com/office/drawing/2014/main" id="{A27B7AD4-6EE0-41EF-97D1-66C00DA85968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5095" name="TextBox 5094">
          <a:extLst>
            <a:ext uri="{FF2B5EF4-FFF2-40B4-BE49-F238E27FC236}">
              <a16:creationId xmlns:a16="http://schemas.microsoft.com/office/drawing/2014/main" id="{09C39806-AA88-4D8D-A8EE-78BE09C2A3DD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5096" name="TextBox 5095">
          <a:extLst>
            <a:ext uri="{FF2B5EF4-FFF2-40B4-BE49-F238E27FC236}">
              <a16:creationId xmlns:a16="http://schemas.microsoft.com/office/drawing/2014/main" id="{D1A23C2B-C61A-4B25-93CF-E41A8112CF77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150</xdr:row>
      <xdr:rowOff>0</xdr:rowOff>
    </xdr:from>
    <xdr:ext cx="65" cy="172227"/>
    <xdr:sp macro="" textlink="">
      <xdr:nvSpPr>
        <xdr:cNvPr id="5097" name="TextBox 5096">
          <a:extLst>
            <a:ext uri="{FF2B5EF4-FFF2-40B4-BE49-F238E27FC236}">
              <a16:creationId xmlns:a16="http://schemas.microsoft.com/office/drawing/2014/main" id="{03A7E98C-0AD3-46A0-88B4-F774FD6D1EFA}"/>
            </a:ext>
          </a:extLst>
        </xdr:cNvPr>
        <xdr:cNvSpPr txBox="1"/>
      </xdr:nvSpPr>
      <xdr:spPr>
        <a:xfrm>
          <a:off x="0" y="27768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5098" name="TextBox 5097">
          <a:extLst>
            <a:ext uri="{FF2B5EF4-FFF2-40B4-BE49-F238E27FC236}">
              <a16:creationId xmlns:a16="http://schemas.microsoft.com/office/drawing/2014/main" id="{79D9E886-B8A6-484E-B7D5-67FAC7EC5A3C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5099" name="TextBox 5098">
          <a:extLst>
            <a:ext uri="{FF2B5EF4-FFF2-40B4-BE49-F238E27FC236}">
              <a16:creationId xmlns:a16="http://schemas.microsoft.com/office/drawing/2014/main" id="{E589D38D-F97C-462C-9207-E44E24A3498E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5100" name="TextBox 5099">
          <a:extLst>
            <a:ext uri="{FF2B5EF4-FFF2-40B4-BE49-F238E27FC236}">
              <a16:creationId xmlns:a16="http://schemas.microsoft.com/office/drawing/2014/main" id="{A59DCC09-929B-4322-93FD-7B50F6F5AE20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5101" name="TextBox 5100">
          <a:extLst>
            <a:ext uri="{FF2B5EF4-FFF2-40B4-BE49-F238E27FC236}">
              <a16:creationId xmlns:a16="http://schemas.microsoft.com/office/drawing/2014/main" id="{4C273A3B-3ED0-4186-BE13-83FCD949A6FA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5102" name="TextBox 5101">
          <a:extLst>
            <a:ext uri="{FF2B5EF4-FFF2-40B4-BE49-F238E27FC236}">
              <a16:creationId xmlns:a16="http://schemas.microsoft.com/office/drawing/2014/main" id="{0C4A5DD4-E48C-4363-A28A-8E486BE6A753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5103" name="TextBox 5102">
          <a:extLst>
            <a:ext uri="{FF2B5EF4-FFF2-40B4-BE49-F238E27FC236}">
              <a16:creationId xmlns:a16="http://schemas.microsoft.com/office/drawing/2014/main" id="{1E4AD4AC-743C-4A23-BED7-9B3E42EAD8B0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5104" name="TextBox 5103">
          <a:extLst>
            <a:ext uri="{FF2B5EF4-FFF2-40B4-BE49-F238E27FC236}">
              <a16:creationId xmlns:a16="http://schemas.microsoft.com/office/drawing/2014/main" id="{7C05895E-B268-4424-A3DD-108AE505E0A9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5105" name="TextBox 5104">
          <a:extLst>
            <a:ext uri="{FF2B5EF4-FFF2-40B4-BE49-F238E27FC236}">
              <a16:creationId xmlns:a16="http://schemas.microsoft.com/office/drawing/2014/main" id="{33A22B56-EAA6-45BA-B078-6B38A39D07CE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5106" name="TextBox 5105">
          <a:extLst>
            <a:ext uri="{FF2B5EF4-FFF2-40B4-BE49-F238E27FC236}">
              <a16:creationId xmlns:a16="http://schemas.microsoft.com/office/drawing/2014/main" id="{BD8242E9-FEC5-438A-B4B7-246CB8343848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5107" name="TextBox 5106">
          <a:extLst>
            <a:ext uri="{FF2B5EF4-FFF2-40B4-BE49-F238E27FC236}">
              <a16:creationId xmlns:a16="http://schemas.microsoft.com/office/drawing/2014/main" id="{ED72B781-CFAB-4E85-AE63-95107E9C3C51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5108" name="TextBox 5107">
          <a:extLst>
            <a:ext uri="{FF2B5EF4-FFF2-40B4-BE49-F238E27FC236}">
              <a16:creationId xmlns:a16="http://schemas.microsoft.com/office/drawing/2014/main" id="{A7BCC528-1EE8-4D86-A954-1DFE20D9ED19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5109" name="TextBox 5108">
          <a:extLst>
            <a:ext uri="{FF2B5EF4-FFF2-40B4-BE49-F238E27FC236}">
              <a16:creationId xmlns:a16="http://schemas.microsoft.com/office/drawing/2014/main" id="{77130C12-3282-4332-8ECB-3A52C23AB82A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5110" name="TextBox 5109">
          <a:extLst>
            <a:ext uri="{FF2B5EF4-FFF2-40B4-BE49-F238E27FC236}">
              <a16:creationId xmlns:a16="http://schemas.microsoft.com/office/drawing/2014/main" id="{BA5F6E3F-A564-456F-A4E6-B701AA0862E5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5111" name="TextBox 5110">
          <a:extLst>
            <a:ext uri="{FF2B5EF4-FFF2-40B4-BE49-F238E27FC236}">
              <a16:creationId xmlns:a16="http://schemas.microsoft.com/office/drawing/2014/main" id="{DD809BD5-E270-4579-B585-C37120A7E046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5112" name="TextBox 5111">
          <a:extLst>
            <a:ext uri="{FF2B5EF4-FFF2-40B4-BE49-F238E27FC236}">
              <a16:creationId xmlns:a16="http://schemas.microsoft.com/office/drawing/2014/main" id="{CB576F40-BD69-4EFB-B731-0861522212B4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0</xdr:colOff>
      <xdr:row>151</xdr:row>
      <xdr:rowOff>0</xdr:rowOff>
    </xdr:from>
    <xdr:ext cx="65" cy="172227"/>
    <xdr:sp macro="" textlink="">
      <xdr:nvSpPr>
        <xdr:cNvPr id="5113" name="TextBox 5112">
          <a:extLst>
            <a:ext uri="{FF2B5EF4-FFF2-40B4-BE49-F238E27FC236}">
              <a16:creationId xmlns:a16="http://schemas.microsoft.com/office/drawing/2014/main" id="{384F430A-ECC6-476C-B13E-F60B410572AA}"/>
            </a:ext>
          </a:extLst>
        </xdr:cNvPr>
        <xdr:cNvSpPr txBox="1"/>
      </xdr:nvSpPr>
      <xdr:spPr>
        <a:xfrm>
          <a:off x="0" y="279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196850</xdr:rowOff>
    </xdr:from>
    <xdr:to>
      <xdr:col>2</xdr:col>
      <xdr:colOff>1369051</xdr:colOff>
      <xdr:row>1</xdr:row>
      <xdr:rowOff>684572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030C65C-400A-48E0-9BE2-1530F1753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" y="396875"/>
          <a:ext cx="1359526" cy="487722"/>
        </a:xfrm>
        <a:prstGeom prst="rect">
          <a:avLst/>
        </a:prstGeom>
      </xdr:spPr>
    </xdr:pic>
    <xdr:clientData/>
  </xdr:twoCellAnchor>
  <xdr:twoCellAnchor>
    <xdr:from>
      <xdr:col>2</xdr:col>
      <xdr:colOff>19050</xdr:colOff>
      <xdr:row>2</xdr:row>
      <xdr:rowOff>168275</xdr:rowOff>
    </xdr:from>
    <xdr:to>
      <xdr:col>2</xdr:col>
      <xdr:colOff>1232259</xdr:colOff>
      <xdr:row>2</xdr:row>
      <xdr:rowOff>613322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82FF62A-6864-42E0-8FF6-4B67CBE32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254125"/>
          <a:ext cx="1213209" cy="445047"/>
        </a:xfrm>
        <a:prstGeom prst="rect">
          <a:avLst/>
        </a:prstGeom>
      </xdr:spPr>
    </xdr:pic>
    <xdr:clientData/>
  </xdr:twoCellAnchor>
  <xdr:twoCellAnchor>
    <xdr:from>
      <xdr:col>2</xdr:col>
      <xdr:colOff>22225</xdr:colOff>
      <xdr:row>3</xdr:row>
      <xdr:rowOff>212725</xdr:rowOff>
    </xdr:from>
    <xdr:to>
      <xdr:col>2</xdr:col>
      <xdr:colOff>1369558</xdr:colOff>
      <xdr:row>3</xdr:row>
      <xdr:rowOff>706544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2B1DCC0-066C-43C0-9ED9-7C0B6DB84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9100" y="2184400"/>
          <a:ext cx="1347333" cy="493819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4</xdr:row>
      <xdr:rowOff>66675</xdr:rowOff>
    </xdr:from>
    <xdr:to>
      <xdr:col>2</xdr:col>
      <xdr:colOff>1228725</xdr:colOff>
      <xdr:row>4</xdr:row>
      <xdr:rowOff>831763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F65D9D0-7448-456D-8A6E-CB18ADB9A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1866900"/>
          <a:ext cx="1123950" cy="765088"/>
        </a:xfrm>
        <a:prstGeom prst="rect">
          <a:avLst/>
        </a:prstGeom>
      </xdr:spPr>
    </xdr:pic>
    <xdr:clientData/>
  </xdr:twoCellAnchor>
  <xdr:twoCellAnchor editAs="oneCell">
    <xdr:from>
      <xdr:col>2</xdr:col>
      <xdr:colOff>76201</xdr:colOff>
      <xdr:row>5</xdr:row>
      <xdr:rowOff>161926</xdr:rowOff>
    </xdr:from>
    <xdr:to>
      <xdr:col>2</xdr:col>
      <xdr:colOff>1276351</xdr:colOff>
      <xdr:row>5</xdr:row>
      <xdr:rowOff>687237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2788DFE-83B3-4C9B-8AA4-F71482FDB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43076" y="3905251"/>
          <a:ext cx="1200150" cy="52531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B3EA9B-AF85-4A5F-B802-DE203C13ED44}" name="SourceTable" displayName="SourceTable" ref="A2:Y156" totalsRowShown="0" headerRowDxfId="89" dataDxfId="87" headerRowBorderDxfId="88" tableBorderDxfId="86" totalsRowBorderDxfId="85" headerRowCellStyle="Normal 2 2" dataCellStyle="Normal 2 2">
  <autoFilter ref="A2:Y156" xr:uid="{5AB3EA9B-AF85-4A5F-B802-DE203C13ED44}">
    <filterColumn colId="6">
      <filters>
        <filter val="519376"/>
      </filters>
    </filterColumn>
  </autoFilter>
  <sortState xmlns:xlrd2="http://schemas.microsoft.com/office/spreadsheetml/2017/richdata2" ref="A3:Y152">
    <sortCondition ref="A2:A152"/>
  </sortState>
  <tableColumns count="25">
    <tableColumn id="1" xr3:uid="{49CAA148-2DF1-4F43-B999-0A28EB05FB89}" name="Status" dataDxfId="84" dataCellStyle="Normal 2 2"/>
    <tableColumn id="2" xr3:uid="{8C08153E-973F-4DE0-8A2B-61E194C11E22}" name="Address" dataDxfId="83" dataCellStyle="Normal 2 2"/>
    <tableColumn id="3" xr3:uid="{593506F4-2E47-4ED7-9A5E-13F9B5202032}" name="Location Name" dataDxfId="82" dataCellStyle="Normal 18"/>
    <tableColumn id="4" xr3:uid="{A3D148B1-F113-4E29-BE3C-07D10C9DFC7D}" name="City" dataDxfId="81" dataCellStyle="Normal 18"/>
    <tableColumn id="5" xr3:uid="{036B25D3-DA94-4B43-8EFF-F801486A06F6}" name="Province" dataDxfId="80" dataCellStyle="Normal 18"/>
    <tableColumn id="6" xr3:uid="{EB930A39-CE59-4FF8-9516-A6163EA8A663}" name="PHONE" dataDxfId="79" dataCellStyle="Normal 18"/>
    <tableColumn id="7" xr3:uid="{09F70AA3-30DA-41B4-85B3-774DFA3CC1B0}" name="EFS_x000a_SITE NUMBER" dataDxfId="78" dataCellStyle="Normal 18"/>
    <tableColumn id="8" xr3:uid="{7A585878-6BE0-40D6-9747-588E75D2D1C2}" name="Postal Code " dataDxfId="77" dataCellStyle="Normal 2 2"/>
    <tableColumn id="9" xr3:uid="{25B1661F-4EB4-4168-BF2A-6C3E2DDDD9C4}" name="LATITUDE" dataDxfId="76" dataCellStyle="Normal 2 2"/>
    <tableColumn id="10" xr3:uid="{E96BAD8A-2BFE-44C0-9D08-AC39C845F09C}" name="LONGITUDE" dataDxfId="75" dataCellStyle="Normal 2 2"/>
    <tableColumn id="24" xr3:uid="{23F67530-413A-477A-BD40-9A68D8DF5DCA}" name="Hours of Operation" dataDxfId="74" dataCellStyle="Normal 2 2"/>
    <tableColumn id="11" xr3:uid="{0324B2F8-EB3F-44F5-BC9A-07FB0A8B337D}" name="DIESEL EFFICIENT™" dataDxfId="73" dataCellStyle="Normal 2 2"/>
    <tableColumn id="25" xr3:uid="{832455BD-5200-4CDD-9400-1A2ABFA1F2B7}" name="Country" dataDxfId="72" dataCellStyle="Normal 2 10"/>
    <tableColumn id="12" xr3:uid="{98E2CC7F-0A30-434C-A70E-A69AD6B8ABE9}" name="DIESEL" dataDxfId="71" dataCellStyle="Normal 2 2"/>
    <tableColumn id="13" xr3:uid="{63DDD64E-A565-4002-96CD-F99941602531}" name="DYED DIESEL" dataDxfId="70" dataCellStyle="Normal 2 2"/>
    <tableColumn id="14" xr3:uid="{46D0A24C-0204-4186-A6B9-B14D983FB618}" name="GAS AT CARDLOCK" dataDxfId="69" dataCellStyle="Normal 2 2"/>
    <tableColumn id="15" xr3:uid="{5B230B8A-AA64-4E2E-B099-99B4F04219A2}" name="DYED GAS AT CARDLOCK" dataDxfId="68" dataCellStyle="Normal 2 2"/>
    <tableColumn id="16" xr3:uid="{B79BED9F-46CA-49B3-9CAB-B7C927599EDA}" name="BULK DEF" dataDxfId="67" dataCellStyle="Normal 2 2"/>
    <tableColumn id="17" xr3:uid="{AB506F68-5757-482D-B868-8735281073E5}" name="RESTAURANT" dataDxfId="66" dataCellStyle="Normal 2 2"/>
    <tableColumn id="18" xr3:uid="{62BCD383-C5E5-4A49-968C-743FDB23207D}" name="FAST FOOD" dataDxfId="65" dataCellStyle="Normal 2 2"/>
    <tableColumn id="19" xr3:uid="{7D41D62E-C986-4901-AF89-3747A27C0F16}" name="PARKING" dataDxfId="64" dataCellStyle="Normal 2 2"/>
    <tableColumn id="20" xr3:uid="{F4B3A07F-35BA-4A2B-83A5-C95E71451885}" name="RESTROOMS" dataDxfId="63" dataCellStyle="Normal 2 2"/>
    <tableColumn id="21" xr3:uid="{E4C886FE-4A0D-409E-B7B3-4D967C538ADE}" name="STORE" dataDxfId="62" dataCellStyle="Normal 2 2"/>
    <tableColumn id="22" xr3:uid="{545F3147-6B76-4B07-B65E-45E39904ED3D}" name="STORE 24/7" dataDxfId="61" dataCellStyle="Normal 2 2"/>
    <tableColumn id="23" xr3:uid="{349E89EA-D8B2-4C32-8444-C2618313945E}" name="SHOWERS" dataDxfId="60" dataCellStyle="Normal 2 2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14D8B8-4416-4D4F-A46D-34397A202980}" name="EssoCL_Locs" displayName="EssoCL_Locs" ref="A2:AV154" totalsRowShown="0" headerRowDxfId="59" dataDxfId="58" tableBorderDxfId="57">
  <autoFilter ref="A2:AV154" xr:uid="{7F14D8B8-4416-4D4F-A46D-34397A202980}"/>
  <sortState xmlns:xlrd2="http://schemas.microsoft.com/office/spreadsheetml/2017/richdata2" ref="A3:AV152">
    <sortCondition ref="B2:B152"/>
  </sortState>
  <tableColumns count="48">
    <tableColumn id="1" xr3:uid="{615B1E31-BC53-48B1-9152-90F9D8BCC840}" name="Label" dataDxfId="56"/>
    <tableColumn id="2" xr3:uid="{94CC0163-33A2-48AC-8382-72A4DD2E6759}" name="LocationID" dataDxfId="55">
      <calculatedColumnFormula>TRIM(SourceTable[[#This Row],[EFS
SITE NUMBER]])</calculatedColumnFormula>
    </tableColumn>
    <tableColumn id="3" xr3:uid="{CF030DC4-F30C-4705-9E1A-A4C8BC5221F2}" name="Location Name" dataDxfId="54">
      <calculatedColumnFormula>SourceTable[[#This Row],[Location Name]]</calculatedColumnFormula>
    </tableColumn>
    <tableColumn id="4" xr3:uid="{17056C46-D659-41A0-8234-547A76C530B5}" name="Display Name" dataDxfId="53">
      <calculatedColumnFormula>EssoCL_Locs[[#This Row],[LocationID]] &amp; " - " &amp; EssoCL_Locs[[#This Row],[Location Name]]</calculatedColumnFormula>
    </tableColumn>
    <tableColumn id="5" xr3:uid="{0085395E-F568-4C9C-9031-257F1B628B42}" name="GeoCoordinates (Lat) " dataDxfId="52">
      <calculatedColumnFormula>SourceTable[[#This Row],[LATITUDE]]</calculatedColumnFormula>
    </tableColumn>
    <tableColumn id="6" xr3:uid="{0C4A60F9-E1D8-424B-A500-F05F70ACFA59}" name="GeoCoordinates (Long) " dataDxfId="51">
      <calculatedColumnFormula>SourceTable[[#This Row],[LONGITUDE]]</calculatedColumnFormula>
    </tableColumn>
    <tableColumn id="7" xr3:uid="{CD89F199-2939-43B0-A079-B63014256C69}" name="Address Line 1" dataDxfId="50">
      <calculatedColumnFormula>SourceTable[[#This Row],[Address]]</calculatedColumnFormula>
    </tableColumn>
    <tableColumn id="8" xr3:uid="{46549F3E-41D8-4D05-A60A-B80018EF72DF}" name="Address Line 2" dataDxfId="49"/>
    <tableColumn id="9" xr3:uid="{153AE34A-2257-4837-8AA8-A52E9DA74E0F}" name="City" dataDxfId="48">
      <calculatedColumnFormula>SourceTable[[#This Row],[City]]</calculatedColumnFormula>
    </tableColumn>
    <tableColumn id="10" xr3:uid="{FE33C4CE-6E3E-4F0C-BFD1-9C8C7D18D191}" name="State/Province" dataDxfId="47">
      <calculatedColumnFormula>RIGHT(SourceTable[[#This Row],[Province]],2)</calculatedColumnFormula>
    </tableColumn>
    <tableColumn id="11" xr3:uid="{BE51ABF0-714D-4CCE-93B8-B1017F2E3302}" name="Postal Code" dataDxfId="46">
      <calculatedColumnFormula>SourceTable[[#This Row],[Postal Code ]]</calculatedColumnFormula>
    </tableColumn>
    <tableColumn id="12" xr3:uid="{2CB2B72A-937D-43A9-94DB-3AC25603AB0D}" name="Telephone" dataDxfId="45">
      <calculatedColumnFormula>SourceTable[[#This Row],[PHONE]]</calculatedColumnFormula>
    </tableColumn>
    <tableColumn id="13" xr3:uid="{3EE82229-D0A5-4F24-BBC4-11B5857A9B93}" name="Country" dataDxfId="44"/>
    <tableColumn id="14" xr3:uid="{6F3E4A81-015D-47FC-9ED9-FC39720EE727}" name="Weekday Operation" dataDxfId="43"/>
    <tableColumn id="15" xr3:uid="{15B50EE3-0DEF-4309-8E8C-05947B69717C}" name="Hours of Operation" dataDxfId="42">
      <calculatedColumnFormula>IF(TRIM(SourceTable[[#This Row],[Status]])="Closed","&lt;ul&gt;&lt;li&gt;Temporarily closed.&lt;/li&gt;&lt;/ul&gt;","")</calculatedColumnFormula>
    </tableColumn>
    <tableColumn id="16" xr3:uid="{63959C6E-66D7-4A99-A6B7-B755AE868598}" name="Hours of Operation 24" dataDxfId="41">
      <calculatedColumnFormula>IF(TRIM(SourceTable[[#This Row],[Status]])="Closed","Closed;Closed;Closed;Closed;Closed;Closed;Closed;","")</calculatedColumnFormula>
    </tableColumn>
    <tableColumn id="17" xr3:uid="{19B81FD4-03EE-4D3C-8F4C-E537927940C4}" name="Time Zone" dataDxfId="40"/>
    <tableColumn id="18" xr3:uid="{113F27A2-1BD3-411F-9BD8-04020C2676DF}" name="Store Amenities_1" dataDxfId="39">
      <calculatedColumnFormula>IF(SourceTable[[#This Row],[DIESEL EFFICIENT™]]="Yes","Diesel Efficient","")</calculatedColumnFormula>
    </tableColumn>
    <tableColumn id="19" xr3:uid="{74DEE434-9AB8-496D-963F-C427326401BD}" name="Store Amenities_2" dataDxfId="38">
      <calculatedColumnFormula>IF(SourceTable[[#This Row],[DIESEL]]="Yes","Diesel","")</calculatedColumnFormula>
    </tableColumn>
    <tableColumn id="20" xr3:uid="{40A2008E-E66F-4E35-93F4-E2353744E9CA}" name="Store Amenities_3" dataDxfId="37">
      <calculatedColumnFormula>IF(SourceTable[[#This Row],[DYED DIESEL]]="Yes","Dyed Diesel","")</calculatedColumnFormula>
    </tableColumn>
    <tableColumn id="21" xr3:uid="{B9565CDA-A69C-458A-8B34-239BC1F1E999}" name="Store Amenities_4" dataDxfId="36">
      <calculatedColumnFormula>IF(SourceTable[[#This Row],[GAS AT CARDLOCK]]="Yes","Gas at Cardlock","")</calculatedColumnFormula>
    </tableColumn>
    <tableColumn id="22" xr3:uid="{8B612280-F1A7-4B01-B7C1-0708AB783D5A}" name="Store Amenities_5" dataDxfId="35">
      <calculatedColumnFormula>IF(SourceTable[[#This Row],[DYED GAS AT CARDLOCK]]="Yes","Dyed Gas At Cardlock","")</calculatedColumnFormula>
    </tableColumn>
    <tableColumn id="23" xr3:uid="{21C1C75F-242C-470C-B847-864E814BB626}" name="Store Amenities_6" dataDxfId="34">
      <calculatedColumnFormula>IF(SourceTable[[#This Row],[BULK DEF]]="Yes","Bulk Def","")</calculatedColumnFormula>
    </tableColumn>
    <tableColumn id="24" xr3:uid="{DAD86969-FA8E-4C02-9814-8D2AA6BDC2A1}" name="Store Amenities_7" dataDxfId="33">
      <calculatedColumnFormula>IF(SourceTable[[#This Row],[RESTAURANT]]="Yes","Restaurant","")</calculatedColumnFormula>
    </tableColumn>
    <tableColumn id="25" xr3:uid="{1BF74DC4-CBF3-463C-89B3-49DEDCCF7308}" name="Store Amenities_8" dataDxfId="32">
      <calculatedColumnFormula>IF(SourceTable[[#This Row],[FAST FOOD]]="Yes","Fast Food","")</calculatedColumnFormula>
    </tableColumn>
    <tableColumn id="26" xr3:uid="{40E6D8B2-3B62-4028-92F2-5429E9FF9660}" name="Store Amenities_9" dataDxfId="31">
      <calculatedColumnFormula>IF(SourceTable[[#This Row],[PARKING]]="Yes","Parking","")</calculatedColumnFormula>
    </tableColumn>
    <tableColumn id="27" xr3:uid="{66124033-628E-4E3A-B2CE-115B1AB1061D}" name="Store Amenities_10" dataDxfId="30">
      <calculatedColumnFormula>IF(SourceTable[[#This Row],[RESTROOMS]]="Yes","Restrooms","")</calculatedColumnFormula>
    </tableColumn>
    <tableColumn id="28" xr3:uid="{BB3CFA9A-63D3-496D-A150-833F7F98E1C2}" name="Store Amenities_11" dataDxfId="29">
      <calculatedColumnFormula>IF(SourceTable[[#This Row],[STORE]]="Yes","Store","")</calculatedColumnFormula>
    </tableColumn>
    <tableColumn id="29" xr3:uid="{D15E5AC7-183E-4A0A-A9AE-9C7B33D8A07E}" name="Store Amenities_12" dataDxfId="28">
      <calculatedColumnFormula>IF(SourceTable[[#This Row],[STORE 24/7]]="Yes","Store 24/7","")</calculatedColumnFormula>
    </tableColumn>
    <tableColumn id="30" xr3:uid="{B367644B-71B5-47A9-828B-14DDBDA06727}" name="Store Amenities_13" dataDxfId="27">
      <calculatedColumnFormula>IF(SourceTable[[#This Row],[SHOWERS]]="Yes","Showers","")</calculatedColumnFormula>
    </tableColumn>
    <tableColumn id="31" xr3:uid="{4E900559-BDE7-4617-98C3-8D71EAD0E696}" name="Store Amenities_14" dataDxfId="26"/>
    <tableColumn id="32" xr3:uid="{43CCDFD6-1665-445D-9589-D6138DA53BF9}" name="Store Amenities_15" dataDxfId="25"/>
    <tableColumn id="34" xr3:uid="{F1693F7F-166E-425D-BFFD-BC3A841F65CD}" name="Featured Items_1" dataDxfId="24">
      <calculatedColumnFormula>IF(EssoCL_Locs[[#This Row],[Store Amenities_1]]="","",EssoCL_Locs[[#This Row],[Store Amenities_1]])</calculatedColumnFormula>
    </tableColumn>
    <tableColumn id="35" xr3:uid="{5425BB52-CA4C-46EE-9EF0-2D9E99BEE9AF}" name="Featured Items_2" dataDxfId="23">
      <calculatedColumnFormula>IF(EssoCL_Locs[[#This Row],[Store Amenities_2]]="","",EssoCL_Locs[[#This Row],[Store Amenities_2]])</calculatedColumnFormula>
    </tableColumn>
    <tableColumn id="36" xr3:uid="{72F42B0A-F094-49AF-B0FC-E49CAF34DE43}" name="Featured Items_3" dataDxfId="22">
      <calculatedColumnFormula>IF(EssoCL_Locs[[#This Row],[Store Amenities_3]]="","",EssoCL_Locs[[#This Row],[Store Amenities_3]])</calculatedColumnFormula>
    </tableColumn>
    <tableColumn id="37" xr3:uid="{FF64823F-92CD-446E-8FC1-C834E78B2981}" name="Featured Items_4" dataDxfId="21">
      <calculatedColumnFormula>IF(EssoCL_Locs[[#This Row],[Store Amenities_4]]="","",EssoCL_Locs[[#This Row],[Store Amenities_4]])</calculatedColumnFormula>
    </tableColumn>
    <tableColumn id="38" xr3:uid="{853A5879-E876-47A8-9D64-9135CEF7A45B}" name="Featured Items_5" dataDxfId="20">
      <calculatedColumnFormula>IF(EssoCL_Locs[[#This Row],[Store Amenities_5]]="","",EssoCL_Locs[[#This Row],[Store Amenities_5]])</calculatedColumnFormula>
    </tableColumn>
    <tableColumn id="39" xr3:uid="{A9CF1772-5610-40C2-9613-B666B7497FB5}" name="Featured Items_6" dataDxfId="19">
      <calculatedColumnFormula>IF(EssoCL_Locs[[#This Row],[Store Amenities_6]]="","",EssoCL_Locs[[#This Row],[Store Amenities_6]])</calculatedColumnFormula>
    </tableColumn>
    <tableColumn id="40" xr3:uid="{5A56EDA7-921F-4191-B688-7E4A35EAD512}" name="Featured Items_7" dataDxfId="18">
      <calculatedColumnFormula>IF(EssoCL_Locs[[#This Row],[Store Amenities_7]]="","",EssoCL_Locs[[#This Row],[Store Amenities_7]])</calculatedColumnFormula>
    </tableColumn>
    <tableColumn id="41" xr3:uid="{AEF1E470-C8EC-47C5-B7CE-255FE9E73003}" name="Featured Items_8" dataDxfId="17">
      <calculatedColumnFormula>IF(EssoCL_Locs[[#This Row],[Store Amenities_8]]="","",EssoCL_Locs[[#This Row],[Store Amenities_8]])</calculatedColumnFormula>
    </tableColumn>
    <tableColumn id="42" xr3:uid="{B51DC175-5563-4E9D-9266-05A6A904093A}" name="Featured Items_9" dataDxfId="16">
      <calculatedColumnFormula>IF(EssoCL_Locs[[#This Row],[Store Amenities_9]]="","",EssoCL_Locs[[#This Row],[Store Amenities_9]])</calculatedColumnFormula>
    </tableColumn>
    <tableColumn id="43" xr3:uid="{6B26DA8F-46A7-4685-B601-69BBEC9FC1BA}" name="Featured Items_10" dataDxfId="15">
      <calculatedColumnFormula>IF(EssoCL_Locs[[#This Row],[Store Amenities_10]]="","",EssoCL_Locs[[#This Row],[Store Amenities_10]])</calculatedColumnFormula>
    </tableColumn>
    <tableColumn id="44" xr3:uid="{071F7309-74B4-4593-A968-6AF9FFD3E8F2}" name="Featured Items_11" dataDxfId="14">
      <calculatedColumnFormula>IF(EssoCL_Locs[[#This Row],[Store Amenities_11]]="","",EssoCL_Locs[[#This Row],[Store Amenities_11]])</calculatedColumnFormula>
    </tableColumn>
    <tableColumn id="45" xr3:uid="{1BE0D4E2-F671-49EC-8DD2-FD3271559E9B}" name="Featured Items_12" dataDxfId="13">
      <calculatedColumnFormula>IF(EssoCL_Locs[[#This Row],[Store Amenities_12]]="","",EssoCL_Locs[[#This Row],[Store Amenities_12]])</calculatedColumnFormula>
    </tableColumn>
    <tableColumn id="46" xr3:uid="{6D7216BD-7221-4A73-BEC8-618B79A53ECD}" name="Featured Items_13" dataDxfId="12">
      <calculatedColumnFormula>IF(EssoCL_Locs[[#This Row],[Store Amenities_13]]="","",EssoCL_Locs[[#This Row],[Store Amenities_13]])</calculatedColumnFormula>
    </tableColumn>
    <tableColumn id="47" xr3:uid="{67BED084-C27D-4422-A790-AACEFD702322}" name="Featured Items_14" dataDxfId="11">
      <calculatedColumnFormula>IF(EssoCL_Locs[[#This Row],[Store Amenities_14]]="","",EssoCL_Locs[[#This Row],[Store Amenities_14]])</calculatedColumnFormula>
    </tableColumn>
    <tableColumn id="48" xr3:uid="{80978C3A-294E-4058-9670-575F69386689}" name="Featured Items_15" dataDxfId="10">
      <calculatedColumnFormula>IF(EssoCL_Locs[[#This Row],[Store Amenities_15]]="","",EssoCL_Locs[[#This Row],[Store Amenities_15]])</calculatedColumnFormula>
    </tableColumn>
    <tableColumn id="49" xr3:uid="{DB1EF4B5-EE9A-49EE-8900-5B870E804901}" name="Station Brand Logo " dataDxfId="9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D136C-BD08-4B95-A4F8-11C393AC49B4}">
  <dimension ref="A2:Y156"/>
  <sheetViews>
    <sheetView zoomScale="70" zoomScaleNormal="70" workbookViewId="0">
      <pane ySplit="2" topLeftCell="A32" activePane="bottomLeft" state="frozen"/>
      <selection activeCell="F1" sqref="F1"/>
      <selection pane="bottomLeft" activeCell="B158" sqref="B158"/>
    </sheetView>
  </sheetViews>
  <sheetFormatPr defaultRowHeight="14.5" x14ac:dyDescent="0.35"/>
  <cols>
    <col min="1" max="1" width="12" bestFit="1" customWidth="1"/>
    <col min="2" max="2" width="40.81640625" bestFit="1" customWidth="1"/>
    <col min="3" max="3" width="37.1796875" bestFit="1" customWidth="1"/>
    <col min="4" max="4" width="22.54296875" bestFit="1" customWidth="1"/>
    <col min="5" max="5" width="14.1796875" bestFit="1" customWidth="1"/>
    <col min="6" max="6" width="14.81640625" bestFit="1" customWidth="1"/>
    <col min="7" max="7" width="22.453125" bestFit="1" customWidth="1"/>
    <col min="8" max="8" width="16.81640625" bestFit="1" customWidth="1"/>
    <col min="9" max="9" width="15.1796875" bestFit="1" customWidth="1"/>
    <col min="10" max="10" width="16.81640625" customWidth="1"/>
    <col min="11" max="11" width="20.81640625" bestFit="1" customWidth="1"/>
    <col min="12" max="25" width="14.81640625" customWidth="1"/>
  </cols>
  <sheetData>
    <row r="2" spans="1:25" ht="26" x14ac:dyDescent="0.35">
      <c r="A2" s="29" t="s">
        <v>60</v>
      </c>
      <c r="B2" s="30" t="s">
        <v>61</v>
      </c>
      <c r="C2" s="31" t="s">
        <v>0</v>
      </c>
      <c r="D2" s="31" t="s">
        <v>4</v>
      </c>
      <c r="E2" s="32" t="s">
        <v>62</v>
      </c>
      <c r="F2" s="32" t="s">
        <v>63</v>
      </c>
      <c r="G2" s="46" t="s">
        <v>64</v>
      </c>
      <c r="H2" s="32" t="s">
        <v>65</v>
      </c>
      <c r="I2" s="32" t="s">
        <v>66</v>
      </c>
      <c r="J2" s="32" t="s">
        <v>67</v>
      </c>
      <c r="K2" s="32" t="s">
        <v>10</v>
      </c>
      <c r="L2" s="33" t="s">
        <v>68</v>
      </c>
      <c r="M2" s="33" t="s">
        <v>8</v>
      </c>
      <c r="N2" s="34" t="s">
        <v>69</v>
      </c>
      <c r="O2" s="34" t="s">
        <v>70</v>
      </c>
      <c r="P2" s="34" t="s">
        <v>71</v>
      </c>
      <c r="Q2" s="34" t="s">
        <v>72</v>
      </c>
      <c r="R2" s="34" t="s">
        <v>73</v>
      </c>
      <c r="S2" s="34" t="s">
        <v>74</v>
      </c>
      <c r="T2" s="34" t="s">
        <v>75</v>
      </c>
      <c r="U2" s="34" t="s">
        <v>76</v>
      </c>
      <c r="V2" s="34" t="s">
        <v>77</v>
      </c>
      <c r="W2" s="34" t="s">
        <v>78</v>
      </c>
      <c r="X2" s="34" t="s">
        <v>79</v>
      </c>
      <c r="Y2" s="34" t="s">
        <v>80</v>
      </c>
    </row>
    <row r="3" spans="1:25" hidden="1" x14ac:dyDescent="0.35">
      <c r="A3" s="63" t="s">
        <v>81</v>
      </c>
      <c r="B3" s="64" t="s">
        <v>123</v>
      </c>
      <c r="C3" s="64" t="s">
        <v>124</v>
      </c>
      <c r="D3" s="64" t="s">
        <v>125</v>
      </c>
      <c r="E3" s="63" t="s">
        <v>750</v>
      </c>
      <c r="F3" s="50" t="s">
        <v>774</v>
      </c>
      <c r="G3" s="63">
        <v>547259</v>
      </c>
      <c r="H3" s="50" t="s">
        <v>126</v>
      </c>
      <c r="I3" s="51">
        <v>44.179040999999998</v>
      </c>
      <c r="J3" s="51">
        <v>-77.445712</v>
      </c>
      <c r="K3" s="50"/>
      <c r="L3" s="50" t="s">
        <v>92</v>
      </c>
      <c r="M3" s="50" t="s">
        <v>42</v>
      </c>
      <c r="N3" s="50" t="s">
        <v>87</v>
      </c>
      <c r="O3" s="50" t="s">
        <v>87</v>
      </c>
      <c r="P3" s="50" t="s">
        <v>87</v>
      </c>
      <c r="Q3" s="50" t="s">
        <v>87</v>
      </c>
      <c r="R3" s="50" t="s">
        <v>92</v>
      </c>
      <c r="S3" s="50" t="s">
        <v>87</v>
      </c>
      <c r="T3" s="50" t="s">
        <v>87</v>
      </c>
      <c r="U3" s="50" t="s">
        <v>763</v>
      </c>
      <c r="V3" s="50" t="s">
        <v>763</v>
      </c>
      <c r="W3" s="50" t="s">
        <v>763</v>
      </c>
      <c r="X3" s="50" t="s">
        <v>87</v>
      </c>
      <c r="Y3" s="50" t="s">
        <v>763</v>
      </c>
    </row>
    <row r="4" spans="1:25" hidden="1" x14ac:dyDescent="0.35">
      <c r="A4" s="63" t="s">
        <v>81</v>
      </c>
      <c r="B4" s="64" t="s">
        <v>127</v>
      </c>
      <c r="C4" s="64" t="s">
        <v>128</v>
      </c>
      <c r="D4" s="64" t="s">
        <v>129</v>
      </c>
      <c r="E4" s="63" t="s">
        <v>750</v>
      </c>
      <c r="F4" s="50" t="s">
        <v>773</v>
      </c>
      <c r="G4" s="63">
        <v>547206</v>
      </c>
      <c r="H4" s="50" t="s">
        <v>130</v>
      </c>
      <c r="I4" s="51">
        <v>42.348528000000002</v>
      </c>
      <c r="J4" s="51">
        <v>-82.181861999999995</v>
      </c>
      <c r="K4" s="50"/>
      <c r="L4" s="50" t="s">
        <v>92</v>
      </c>
      <c r="M4" s="50" t="s">
        <v>42</v>
      </c>
      <c r="N4" s="50" t="s">
        <v>87</v>
      </c>
      <c r="O4" s="50" t="s">
        <v>87</v>
      </c>
      <c r="P4" s="50" t="s">
        <v>87</v>
      </c>
      <c r="Q4" s="50" t="s">
        <v>87</v>
      </c>
      <c r="R4" s="50" t="s">
        <v>92</v>
      </c>
      <c r="S4" s="50" t="s">
        <v>87</v>
      </c>
      <c r="T4" s="50" t="s">
        <v>87</v>
      </c>
      <c r="U4" s="50" t="s">
        <v>763</v>
      </c>
      <c r="V4" s="50" t="s">
        <v>763</v>
      </c>
      <c r="W4" s="50" t="s">
        <v>763</v>
      </c>
      <c r="X4" s="50" t="s">
        <v>87</v>
      </c>
      <c r="Y4" s="50" t="s">
        <v>763</v>
      </c>
    </row>
    <row r="5" spans="1:25" hidden="1" x14ac:dyDescent="0.35">
      <c r="A5" s="63" t="s">
        <v>81</v>
      </c>
      <c r="B5" s="64" t="s">
        <v>131</v>
      </c>
      <c r="C5" s="64" t="s">
        <v>132</v>
      </c>
      <c r="D5" s="64" t="s">
        <v>133</v>
      </c>
      <c r="E5" s="63" t="s">
        <v>750</v>
      </c>
      <c r="F5" s="50" t="s">
        <v>772</v>
      </c>
      <c r="G5" s="63">
        <v>547260</v>
      </c>
      <c r="H5" s="50" t="s">
        <v>126</v>
      </c>
      <c r="I5" s="51">
        <v>42.983994000000003</v>
      </c>
      <c r="J5" s="51">
        <v>-82.331209000000001</v>
      </c>
      <c r="K5" s="50"/>
      <c r="L5" s="50" t="s">
        <v>92</v>
      </c>
      <c r="M5" s="50" t="s">
        <v>42</v>
      </c>
      <c r="N5" s="50" t="s">
        <v>93</v>
      </c>
      <c r="O5" s="50" t="s">
        <v>93</v>
      </c>
      <c r="P5" s="50" t="s">
        <v>93</v>
      </c>
      <c r="Q5" s="50" t="s">
        <v>93</v>
      </c>
      <c r="R5" s="50" t="s">
        <v>92</v>
      </c>
      <c r="S5" s="50" t="s">
        <v>92</v>
      </c>
      <c r="T5" s="50" t="s">
        <v>92</v>
      </c>
      <c r="U5" s="50" t="s">
        <v>92</v>
      </c>
      <c r="V5" s="50" t="s">
        <v>92</v>
      </c>
      <c r="W5" s="50" t="s">
        <v>93</v>
      </c>
      <c r="X5" s="50" t="s">
        <v>92</v>
      </c>
      <c r="Y5" s="50" t="s">
        <v>92</v>
      </c>
    </row>
    <row r="6" spans="1:25" hidden="1" x14ac:dyDescent="0.35">
      <c r="A6" s="63" t="s">
        <v>81</v>
      </c>
      <c r="B6" s="64" t="s">
        <v>134</v>
      </c>
      <c r="C6" s="64" t="s">
        <v>135</v>
      </c>
      <c r="D6" s="64" t="s">
        <v>136</v>
      </c>
      <c r="E6" s="63" t="s">
        <v>750</v>
      </c>
      <c r="F6" s="50" t="s">
        <v>137</v>
      </c>
      <c r="G6" s="63">
        <v>547205</v>
      </c>
      <c r="H6" s="50" t="s">
        <v>138</v>
      </c>
      <c r="I6" s="51">
        <v>42.265971999999998</v>
      </c>
      <c r="J6" s="51">
        <v>-82.417953999999995</v>
      </c>
      <c r="K6" s="50"/>
      <c r="L6" s="50" t="s">
        <v>92</v>
      </c>
      <c r="M6" s="50" t="s">
        <v>42</v>
      </c>
      <c r="N6" s="50" t="s">
        <v>87</v>
      </c>
      <c r="O6" s="50" t="s">
        <v>87</v>
      </c>
      <c r="P6" s="50" t="s">
        <v>87</v>
      </c>
      <c r="Q6" s="50" t="s">
        <v>87</v>
      </c>
      <c r="R6" s="50" t="s">
        <v>763</v>
      </c>
      <c r="S6" s="50" t="s">
        <v>87</v>
      </c>
      <c r="T6" s="50" t="s">
        <v>87</v>
      </c>
      <c r="U6" s="50" t="s">
        <v>763</v>
      </c>
      <c r="V6" s="50" t="s">
        <v>763</v>
      </c>
      <c r="W6" s="50" t="s">
        <v>763</v>
      </c>
      <c r="X6" s="50" t="s">
        <v>87</v>
      </c>
      <c r="Y6" s="50" t="s">
        <v>93</v>
      </c>
    </row>
    <row r="7" spans="1:25" hidden="1" x14ac:dyDescent="0.35">
      <c r="A7" s="63" t="s">
        <v>81</v>
      </c>
      <c r="B7" s="64" t="s">
        <v>139</v>
      </c>
      <c r="C7" s="64" t="s">
        <v>140</v>
      </c>
      <c r="D7" s="64" t="s">
        <v>141</v>
      </c>
      <c r="E7" s="63" t="s">
        <v>750</v>
      </c>
      <c r="F7" s="50" t="s">
        <v>142</v>
      </c>
      <c r="G7" s="63">
        <v>546210</v>
      </c>
      <c r="H7" s="50" t="s">
        <v>143</v>
      </c>
      <c r="I7" s="51">
        <v>43.691459000000002</v>
      </c>
      <c r="J7" s="51">
        <v>-79.654989999999998</v>
      </c>
      <c r="K7" s="50"/>
      <c r="L7" s="50" t="s">
        <v>92</v>
      </c>
      <c r="M7" s="50" t="s">
        <v>42</v>
      </c>
      <c r="N7" s="50" t="s">
        <v>93</v>
      </c>
      <c r="O7" s="50" t="s">
        <v>93</v>
      </c>
      <c r="P7" s="50" t="s">
        <v>93</v>
      </c>
      <c r="Q7" s="50" t="s">
        <v>93</v>
      </c>
      <c r="R7" s="50" t="s">
        <v>92</v>
      </c>
      <c r="S7" s="50" t="s">
        <v>92</v>
      </c>
      <c r="T7" s="50" t="s">
        <v>92</v>
      </c>
      <c r="U7" s="50" t="s">
        <v>92</v>
      </c>
      <c r="V7" s="50" t="s">
        <v>92</v>
      </c>
      <c r="W7" s="50" t="s">
        <v>93</v>
      </c>
      <c r="X7" s="50" t="s">
        <v>92</v>
      </c>
      <c r="Y7" s="50" t="s">
        <v>93</v>
      </c>
    </row>
    <row r="8" spans="1:25" hidden="1" x14ac:dyDescent="0.35">
      <c r="A8" s="63" t="s">
        <v>81</v>
      </c>
      <c r="B8" s="64" t="s">
        <v>144</v>
      </c>
      <c r="C8" s="64" t="s">
        <v>145</v>
      </c>
      <c r="D8" s="64" t="s">
        <v>145</v>
      </c>
      <c r="E8" s="63" t="s">
        <v>750</v>
      </c>
      <c r="F8" s="50" t="s">
        <v>146</v>
      </c>
      <c r="G8" s="63">
        <v>519423</v>
      </c>
      <c r="H8" s="50" t="s">
        <v>147</v>
      </c>
      <c r="I8" s="51">
        <v>43.999353999999997</v>
      </c>
      <c r="J8" s="51">
        <v>-79.289641000000003</v>
      </c>
      <c r="K8" s="50"/>
      <c r="L8" s="50" t="s">
        <v>92</v>
      </c>
      <c r="M8" s="50" t="s">
        <v>42</v>
      </c>
      <c r="N8" s="50" t="s">
        <v>93</v>
      </c>
      <c r="O8" s="50" t="s">
        <v>93</v>
      </c>
      <c r="P8" s="50" t="s">
        <v>93</v>
      </c>
      <c r="Q8" s="50" t="s">
        <v>93</v>
      </c>
      <c r="R8" s="50" t="s">
        <v>93</v>
      </c>
      <c r="S8" s="50" t="s">
        <v>93</v>
      </c>
      <c r="T8" s="50" t="s">
        <v>92</v>
      </c>
      <c r="U8" s="50" t="s">
        <v>92</v>
      </c>
      <c r="V8" s="50" t="s">
        <v>92</v>
      </c>
      <c r="W8" s="50" t="s">
        <v>93</v>
      </c>
      <c r="X8" s="50" t="s">
        <v>92</v>
      </c>
      <c r="Y8" s="50" t="s">
        <v>93</v>
      </c>
    </row>
    <row r="9" spans="1:25" hidden="1" x14ac:dyDescent="0.35">
      <c r="A9" s="63" t="s">
        <v>81</v>
      </c>
      <c r="B9" s="64" t="s">
        <v>259</v>
      </c>
      <c r="C9" s="64" t="s">
        <v>260</v>
      </c>
      <c r="D9" s="64" t="s">
        <v>178</v>
      </c>
      <c r="E9" s="63" t="s">
        <v>750</v>
      </c>
      <c r="F9" s="50" t="s">
        <v>261</v>
      </c>
      <c r="G9" s="63">
        <v>519417</v>
      </c>
      <c r="H9" s="50" t="s">
        <v>180</v>
      </c>
      <c r="I9" s="51">
        <v>49.690494999999999</v>
      </c>
      <c r="J9" s="51">
        <v>-83.671271000000004</v>
      </c>
      <c r="K9" s="50"/>
      <c r="L9" s="50" t="s">
        <v>93</v>
      </c>
      <c r="M9" s="50" t="s">
        <v>42</v>
      </c>
      <c r="N9" s="50" t="s">
        <v>92</v>
      </c>
      <c r="O9" s="50" t="s">
        <v>93</v>
      </c>
      <c r="P9" s="50" t="s">
        <v>93</v>
      </c>
      <c r="Q9" s="50" t="s">
        <v>93</v>
      </c>
      <c r="R9" s="50" t="s">
        <v>93</v>
      </c>
      <c r="S9" s="50" t="s">
        <v>92</v>
      </c>
      <c r="T9" s="50" t="s">
        <v>93</v>
      </c>
      <c r="U9" s="50" t="s">
        <v>92</v>
      </c>
      <c r="V9" s="50" t="s">
        <v>92</v>
      </c>
      <c r="W9" s="50" t="s">
        <v>93</v>
      </c>
      <c r="X9" s="50" t="s">
        <v>92</v>
      </c>
      <c r="Y9" s="50" t="s">
        <v>92</v>
      </c>
    </row>
    <row r="10" spans="1:25" hidden="1" x14ac:dyDescent="0.35">
      <c r="A10" s="63" t="s">
        <v>81</v>
      </c>
      <c r="B10" s="64" t="s">
        <v>730</v>
      </c>
      <c r="C10" s="64" t="s">
        <v>731</v>
      </c>
      <c r="D10" s="64" t="s">
        <v>732</v>
      </c>
      <c r="E10" s="63" t="s">
        <v>751</v>
      </c>
      <c r="F10" s="50" t="s">
        <v>733</v>
      </c>
      <c r="G10" s="63">
        <v>550168</v>
      </c>
      <c r="H10" s="50" t="s">
        <v>734</v>
      </c>
      <c r="I10" s="51">
        <v>50.150972000000003</v>
      </c>
      <c r="J10" s="51">
        <v>-101.667832</v>
      </c>
      <c r="K10" s="50"/>
      <c r="L10" s="50" t="s">
        <v>92</v>
      </c>
      <c r="M10" s="50" t="s">
        <v>42</v>
      </c>
      <c r="N10" s="50" t="s">
        <v>92</v>
      </c>
      <c r="O10" s="50" t="s">
        <v>93</v>
      </c>
      <c r="P10" s="50" t="s">
        <v>93</v>
      </c>
      <c r="Q10" s="50" t="s">
        <v>93</v>
      </c>
      <c r="R10" s="50" t="s">
        <v>93</v>
      </c>
      <c r="S10" s="50" t="s">
        <v>92</v>
      </c>
      <c r="T10" s="50" t="s">
        <v>92</v>
      </c>
      <c r="U10" s="50" t="s">
        <v>92</v>
      </c>
      <c r="V10" s="50" t="s">
        <v>92</v>
      </c>
      <c r="W10" s="50" t="s">
        <v>92</v>
      </c>
      <c r="X10" s="50" t="s">
        <v>93</v>
      </c>
      <c r="Y10" s="50" t="s">
        <v>93</v>
      </c>
    </row>
    <row r="11" spans="1:25" hidden="1" x14ac:dyDescent="0.35">
      <c r="A11" s="63" t="s">
        <v>81</v>
      </c>
      <c r="B11" s="64" t="s">
        <v>389</v>
      </c>
      <c r="C11" s="64" t="s">
        <v>390</v>
      </c>
      <c r="D11" s="64" t="s">
        <v>378</v>
      </c>
      <c r="E11" s="63" t="s">
        <v>751</v>
      </c>
      <c r="F11" s="50" t="s">
        <v>391</v>
      </c>
      <c r="G11" s="63">
        <v>519404</v>
      </c>
      <c r="H11" s="50" t="s">
        <v>392</v>
      </c>
      <c r="I11" s="51">
        <v>50.287058000000002</v>
      </c>
      <c r="J11" s="51">
        <v>-107.86625600000001</v>
      </c>
      <c r="K11" s="50"/>
      <c r="L11" s="50" t="s">
        <v>93</v>
      </c>
      <c r="M11" s="50" t="s">
        <v>42</v>
      </c>
      <c r="N11" s="50" t="s">
        <v>92</v>
      </c>
      <c r="O11" s="50" t="s">
        <v>93</v>
      </c>
      <c r="P11" s="50" t="s">
        <v>93</v>
      </c>
      <c r="Q11" s="50" t="s">
        <v>93</v>
      </c>
      <c r="R11" s="50" t="s">
        <v>93</v>
      </c>
      <c r="S11" s="50" t="s">
        <v>92</v>
      </c>
      <c r="T11" s="50" t="s">
        <v>93</v>
      </c>
      <c r="U11" s="50" t="s">
        <v>92</v>
      </c>
      <c r="V11" s="50" t="s">
        <v>92</v>
      </c>
      <c r="W11" s="50" t="s">
        <v>92</v>
      </c>
      <c r="X11" s="50" t="s">
        <v>93</v>
      </c>
      <c r="Y11" s="50" t="s">
        <v>92</v>
      </c>
    </row>
    <row r="12" spans="1:25" hidden="1" x14ac:dyDescent="0.35">
      <c r="A12" s="63" t="s">
        <v>81</v>
      </c>
      <c r="B12" s="64" t="s">
        <v>88</v>
      </c>
      <c r="C12" s="64" t="s">
        <v>89</v>
      </c>
      <c r="D12" s="64" t="s">
        <v>89</v>
      </c>
      <c r="E12" s="63" t="s">
        <v>752</v>
      </c>
      <c r="F12" s="50" t="s">
        <v>90</v>
      </c>
      <c r="G12" s="63">
        <v>540376</v>
      </c>
      <c r="H12" s="50" t="s">
        <v>91</v>
      </c>
      <c r="I12" s="51">
        <v>47.675843</v>
      </c>
      <c r="J12" s="51">
        <v>-68.882064</v>
      </c>
      <c r="K12" s="50"/>
      <c r="L12" s="50" t="s">
        <v>92</v>
      </c>
      <c r="M12" s="50" t="s">
        <v>42</v>
      </c>
      <c r="N12" s="50" t="s">
        <v>93</v>
      </c>
      <c r="O12" s="50" t="s">
        <v>93</v>
      </c>
      <c r="P12" s="50" t="s">
        <v>93</v>
      </c>
      <c r="Q12" s="50" t="s">
        <v>93</v>
      </c>
      <c r="R12" s="50" t="s">
        <v>92</v>
      </c>
      <c r="S12" s="50" t="s">
        <v>93</v>
      </c>
      <c r="T12" s="50" t="s">
        <v>93</v>
      </c>
      <c r="U12" s="50" t="s">
        <v>92</v>
      </c>
      <c r="V12" s="50" t="s">
        <v>92</v>
      </c>
      <c r="W12" s="50" t="s">
        <v>93</v>
      </c>
      <c r="X12" s="50" t="s">
        <v>93</v>
      </c>
      <c r="Y12" s="50" t="s">
        <v>93</v>
      </c>
    </row>
    <row r="13" spans="1:25" hidden="1" x14ac:dyDescent="0.35">
      <c r="A13" s="63" t="s">
        <v>81</v>
      </c>
      <c r="B13" s="64" t="s">
        <v>94</v>
      </c>
      <c r="C13" s="64" t="s">
        <v>95</v>
      </c>
      <c r="D13" s="64" t="s">
        <v>95</v>
      </c>
      <c r="E13" s="63" t="s">
        <v>752</v>
      </c>
      <c r="F13" s="50" t="s">
        <v>96</v>
      </c>
      <c r="G13" s="63">
        <v>524118</v>
      </c>
      <c r="H13" s="50" t="s">
        <v>97</v>
      </c>
      <c r="I13" s="51">
        <v>46.638320999999998</v>
      </c>
      <c r="J13" s="51">
        <v>-71.994529</v>
      </c>
      <c r="K13" s="50"/>
      <c r="L13" s="50" t="s">
        <v>92</v>
      </c>
      <c r="M13" s="50" t="s">
        <v>42</v>
      </c>
      <c r="N13" s="50" t="s">
        <v>93</v>
      </c>
      <c r="O13" s="50" t="s">
        <v>93</v>
      </c>
      <c r="P13" s="50" t="s">
        <v>93</v>
      </c>
      <c r="Q13" s="50" t="s">
        <v>93</v>
      </c>
      <c r="R13" s="50" t="s">
        <v>92</v>
      </c>
      <c r="S13" s="50" t="s">
        <v>93</v>
      </c>
      <c r="T13" s="50" t="s">
        <v>92</v>
      </c>
      <c r="U13" s="50" t="s">
        <v>92</v>
      </c>
      <c r="V13" s="50" t="s">
        <v>92</v>
      </c>
      <c r="W13" s="50" t="s">
        <v>93</v>
      </c>
      <c r="X13" s="50" t="s">
        <v>92</v>
      </c>
      <c r="Y13" s="50" t="s">
        <v>93</v>
      </c>
    </row>
    <row r="14" spans="1:25" hidden="1" x14ac:dyDescent="0.35">
      <c r="A14" s="63" t="s">
        <v>81</v>
      </c>
      <c r="B14" s="64" t="s">
        <v>98</v>
      </c>
      <c r="C14" s="64" t="s">
        <v>99</v>
      </c>
      <c r="D14" s="64" t="s">
        <v>99</v>
      </c>
      <c r="E14" s="63" t="s">
        <v>752</v>
      </c>
      <c r="F14" s="50" t="s">
        <v>100</v>
      </c>
      <c r="G14" s="63">
        <v>524106</v>
      </c>
      <c r="H14" s="50" t="s">
        <v>101</v>
      </c>
      <c r="I14" s="51">
        <v>45.885671000000002</v>
      </c>
      <c r="J14" s="51">
        <v>-72.538728000000006</v>
      </c>
      <c r="K14" s="50"/>
      <c r="L14" s="50" t="s">
        <v>92</v>
      </c>
      <c r="M14" s="50" t="s">
        <v>42</v>
      </c>
      <c r="N14" s="50" t="s">
        <v>93</v>
      </c>
      <c r="O14" s="50" t="s">
        <v>93</v>
      </c>
      <c r="P14" s="50" t="s">
        <v>93</v>
      </c>
      <c r="Q14" s="50" t="s">
        <v>93</v>
      </c>
      <c r="R14" s="50" t="s">
        <v>92</v>
      </c>
      <c r="S14" s="50" t="s">
        <v>92</v>
      </c>
      <c r="T14" s="50" t="s">
        <v>93</v>
      </c>
      <c r="U14" s="50" t="s">
        <v>92</v>
      </c>
      <c r="V14" s="50" t="s">
        <v>92</v>
      </c>
      <c r="W14" s="50" t="s">
        <v>93</v>
      </c>
      <c r="X14" s="50" t="s">
        <v>92</v>
      </c>
      <c r="Y14" s="50" t="s">
        <v>93</v>
      </c>
    </row>
    <row r="15" spans="1:25" hidden="1" x14ac:dyDescent="0.35">
      <c r="A15" s="63" t="s">
        <v>81</v>
      </c>
      <c r="B15" s="64" t="s">
        <v>102</v>
      </c>
      <c r="C15" s="64" t="s">
        <v>103</v>
      </c>
      <c r="D15" s="64" t="s">
        <v>103</v>
      </c>
      <c r="E15" s="63" t="s">
        <v>752</v>
      </c>
      <c r="F15" s="50" t="s">
        <v>104</v>
      </c>
      <c r="G15" s="63">
        <v>546174</v>
      </c>
      <c r="H15" s="50" t="s">
        <v>105</v>
      </c>
      <c r="I15" s="51">
        <v>48.598689999999998</v>
      </c>
      <c r="J15" s="51">
        <v>-68.20796</v>
      </c>
      <c r="K15" s="50"/>
      <c r="L15" s="50" t="s">
        <v>92</v>
      </c>
      <c r="M15" s="50" t="s">
        <v>42</v>
      </c>
      <c r="N15" s="50" t="s">
        <v>93</v>
      </c>
      <c r="O15" s="50" t="s">
        <v>93</v>
      </c>
      <c r="P15" s="50" t="s">
        <v>93</v>
      </c>
      <c r="Q15" s="50" t="s">
        <v>93</v>
      </c>
      <c r="R15" s="50" t="s">
        <v>92</v>
      </c>
      <c r="S15" s="50" t="s">
        <v>93</v>
      </c>
      <c r="T15" s="50" t="s">
        <v>93</v>
      </c>
      <c r="U15" s="50" t="s">
        <v>92</v>
      </c>
      <c r="V15" s="50" t="s">
        <v>92</v>
      </c>
      <c r="W15" s="50" t="s">
        <v>93</v>
      </c>
      <c r="X15" s="50" t="s">
        <v>93</v>
      </c>
      <c r="Y15" s="50" t="s">
        <v>93</v>
      </c>
    </row>
    <row r="16" spans="1:25" hidden="1" x14ac:dyDescent="0.35">
      <c r="A16" s="63" t="s">
        <v>81</v>
      </c>
      <c r="B16" s="64" t="s">
        <v>106</v>
      </c>
      <c r="C16" s="64" t="s">
        <v>107</v>
      </c>
      <c r="D16" s="64" t="s">
        <v>107</v>
      </c>
      <c r="E16" s="63" t="s">
        <v>752</v>
      </c>
      <c r="F16" s="50" t="s">
        <v>108</v>
      </c>
      <c r="G16" s="63">
        <v>546788</v>
      </c>
      <c r="H16" s="50" t="s">
        <v>109</v>
      </c>
      <c r="I16" s="51">
        <v>46.615079999999999</v>
      </c>
      <c r="J16" s="51">
        <v>-71.516409999999993</v>
      </c>
      <c r="K16" s="50"/>
      <c r="L16" s="50" t="s">
        <v>92</v>
      </c>
      <c r="M16" s="50" t="s">
        <v>42</v>
      </c>
      <c r="N16" s="50" t="s">
        <v>93</v>
      </c>
      <c r="O16" s="50" t="s">
        <v>93</v>
      </c>
      <c r="P16" s="50" t="s">
        <v>93</v>
      </c>
      <c r="Q16" s="50" t="s">
        <v>93</v>
      </c>
      <c r="R16" s="50" t="s">
        <v>92</v>
      </c>
      <c r="S16" s="50" t="s">
        <v>93</v>
      </c>
      <c r="T16" s="50" t="s">
        <v>92</v>
      </c>
      <c r="U16" s="50" t="s">
        <v>92</v>
      </c>
      <c r="V16" s="50" t="s">
        <v>92</v>
      </c>
      <c r="W16" s="50" t="s">
        <v>93</v>
      </c>
      <c r="X16" s="50" t="s">
        <v>92</v>
      </c>
      <c r="Y16" s="50" t="s">
        <v>93</v>
      </c>
    </row>
    <row r="17" spans="1:25" hidden="1" x14ac:dyDescent="0.35">
      <c r="A17" s="63" t="s">
        <v>81</v>
      </c>
      <c r="B17" s="64" t="s">
        <v>110</v>
      </c>
      <c r="C17" s="64" t="s">
        <v>111</v>
      </c>
      <c r="D17" s="64" t="s">
        <v>111</v>
      </c>
      <c r="E17" s="63" t="s">
        <v>752</v>
      </c>
      <c r="F17" s="50" t="s">
        <v>112</v>
      </c>
      <c r="G17" s="63">
        <v>524116</v>
      </c>
      <c r="H17" s="50" t="s">
        <v>113</v>
      </c>
      <c r="I17" s="51">
        <v>45.023671</v>
      </c>
      <c r="J17" s="51">
        <v>-72.087192000000002</v>
      </c>
      <c r="K17" s="50"/>
      <c r="L17" s="50" t="s">
        <v>92</v>
      </c>
      <c r="M17" s="50" t="s">
        <v>42</v>
      </c>
      <c r="N17" s="50" t="s">
        <v>93</v>
      </c>
      <c r="O17" s="50" t="s">
        <v>93</v>
      </c>
      <c r="P17" s="50" t="s">
        <v>93</v>
      </c>
      <c r="Q17" s="50" t="s">
        <v>93</v>
      </c>
      <c r="R17" s="50" t="s">
        <v>93</v>
      </c>
      <c r="S17" s="50" t="s">
        <v>93</v>
      </c>
      <c r="T17" s="50" t="s">
        <v>92</v>
      </c>
      <c r="U17" s="50" t="s">
        <v>92</v>
      </c>
      <c r="V17" s="50" t="s">
        <v>92</v>
      </c>
      <c r="W17" s="50" t="s">
        <v>93</v>
      </c>
      <c r="X17" s="50" t="s">
        <v>92</v>
      </c>
      <c r="Y17" s="50" t="s">
        <v>92</v>
      </c>
    </row>
    <row r="18" spans="1:25" hidden="1" x14ac:dyDescent="0.35">
      <c r="A18" s="63" t="s">
        <v>81</v>
      </c>
      <c r="B18" s="64" t="s">
        <v>114</v>
      </c>
      <c r="C18" s="64" t="s">
        <v>115</v>
      </c>
      <c r="D18" s="64" t="s">
        <v>116</v>
      </c>
      <c r="E18" s="63" t="s">
        <v>752</v>
      </c>
      <c r="F18" s="50" t="s">
        <v>117</v>
      </c>
      <c r="G18" s="63">
        <v>519431</v>
      </c>
      <c r="H18" s="50" t="s">
        <v>118</v>
      </c>
      <c r="I18" s="51">
        <v>45.735312999999998</v>
      </c>
      <c r="J18" s="51">
        <v>-72.740071</v>
      </c>
      <c r="K18" s="50"/>
      <c r="L18" s="50" t="s">
        <v>92</v>
      </c>
      <c r="M18" s="50" t="s">
        <v>42</v>
      </c>
      <c r="N18" s="50" t="s">
        <v>93</v>
      </c>
      <c r="O18" s="50" t="s">
        <v>93</v>
      </c>
      <c r="P18" s="50" t="s">
        <v>93</v>
      </c>
      <c r="Q18" s="50" t="s">
        <v>93</v>
      </c>
      <c r="R18" s="50" t="s">
        <v>92</v>
      </c>
      <c r="S18" s="50" t="s">
        <v>92</v>
      </c>
      <c r="T18" s="50" t="s">
        <v>93</v>
      </c>
      <c r="U18" s="50" t="s">
        <v>92</v>
      </c>
      <c r="V18" s="50" t="s">
        <v>92</v>
      </c>
      <c r="W18" s="50" t="s">
        <v>93</v>
      </c>
      <c r="X18" s="50" t="s">
        <v>92</v>
      </c>
      <c r="Y18" s="50" t="s">
        <v>92</v>
      </c>
    </row>
    <row r="19" spans="1:25" hidden="1" x14ac:dyDescent="0.35">
      <c r="A19" s="63" t="s">
        <v>81</v>
      </c>
      <c r="B19" s="64" t="s">
        <v>148</v>
      </c>
      <c r="C19" s="64" t="s">
        <v>149</v>
      </c>
      <c r="D19" s="64" t="s">
        <v>150</v>
      </c>
      <c r="E19" s="63" t="s">
        <v>750</v>
      </c>
      <c r="F19" s="50" t="s">
        <v>151</v>
      </c>
      <c r="G19" s="63">
        <v>524565</v>
      </c>
      <c r="H19" s="50" t="s">
        <v>152</v>
      </c>
      <c r="I19" s="51">
        <v>44.759819999999998</v>
      </c>
      <c r="J19" s="51">
        <v>-75.483333999999999</v>
      </c>
      <c r="K19" s="50"/>
      <c r="L19" s="50" t="s">
        <v>92</v>
      </c>
      <c r="M19" s="50" t="s">
        <v>42</v>
      </c>
      <c r="N19" s="50" t="s">
        <v>93</v>
      </c>
      <c r="O19" s="50" t="s">
        <v>93</v>
      </c>
      <c r="P19" s="50" t="s">
        <v>93</v>
      </c>
      <c r="Q19" s="50" t="s">
        <v>93</v>
      </c>
      <c r="R19" s="50" t="s">
        <v>93</v>
      </c>
      <c r="S19" s="50" t="s">
        <v>92</v>
      </c>
      <c r="T19" s="50" t="s">
        <v>93</v>
      </c>
      <c r="U19" s="50" t="s">
        <v>92</v>
      </c>
      <c r="V19" s="50" t="s">
        <v>92</v>
      </c>
      <c r="W19" s="50" t="s">
        <v>92</v>
      </c>
      <c r="X19" s="50" t="s">
        <v>93</v>
      </c>
      <c r="Y19" s="50" t="s">
        <v>92</v>
      </c>
    </row>
    <row r="20" spans="1:25" hidden="1" x14ac:dyDescent="0.35">
      <c r="A20" s="63" t="s">
        <v>81</v>
      </c>
      <c r="B20" s="64" t="s">
        <v>735</v>
      </c>
      <c r="C20" s="64" t="s">
        <v>736</v>
      </c>
      <c r="D20" s="64" t="s">
        <v>737</v>
      </c>
      <c r="E20" s="63" t="s">
        <v>752</v>
      </c>
      <c r="F20" s="50" t="s">
        <v>738</v>
      </c>
      <c r="G20" s="63">
        <v>550625</v>
      </c>
      <c r="H20" s="50" t="s">
        <v>739</v>
      </c>
      <c r="I20" s="51">
        <v>48.629849999999998</v>
      </c>
      <c r="J20" s="51">
        <v>-69.103660000000005</v>
      </c>
      <c r="K20" s="50"/>
      <c r="L20" s="50" t="s">
        <v>92</v>
      </c>
      <c r="M20" s="50" t="s">
        <v>42</v>
      </c>
      <c r="N20" s="50" t="s">
        <v>93</v>
      </c>
      <c r="O20" s="50" t="s">
        <v>93</v>
      </c>
      <c r="P20" s="50" t="s">
        <v>93</v>
      </c>
      <c r="Q20" s="50" t="s">
        <v>93</v>
      </c>
      <c r="R20" s="50" t="s">
        <v>93</v>
      </c>
      <c r="S20" s="50" t="s">
        <v>92</v>
      </c>
      <c r="T20" s="50" t="s">
        <v>92</v>
      </c>
      <c r="U20" s="50" t="s">
        <v>92</v>
      </c>
      <c r="V20" s="50" t="s">
        <v>92</v>
      </c>
      <c r="W20" s="50" t="s">
        <v>92</v>
      </c>
      <c r="X20" s="50" t="s">
        <v>93</v>
      </c>
      <c r="Y20" s="50" t="s">
        <v>92</v>
      </c>
    </row>
    <row r="21" spans="1:25" hidden="1" x14ac:dyDescent="0.35">
      <c r="A21" s="63" t="s">
        <v>81</v>
      </c>
      <c r="B21" s="64" t="s">
        <v>401</v>
      </c>
      <c r="C21" s="64" t="s">
        <v>402</v>
      </c>
      <c r="D21" s="64" t="s">
        <v>403</v>
      </c>
      <c r="E21" s="63" t="s">
        <v>753</v>
      </c>
      <c r="F21" s="50" t="s">
        <v>404</v>
      </c>
      <c r="G21" s="63">
        <v>547008</v>
      </c>
      <c r="H21" s="50" t="s">
        <v>405</v>
      </c>
      <c r="I21" s="51">
        <v>53.335410000000003</v>
      </c>
      <c r="J21" s="51">
        <v>-113.54067999999999</v>
      </c>
      <c r="K21" s="50"/>
      <c r="L21" s="50" t="s">
        <v>92</v>
      </c>
      <c r="M21" s="50" t="s">
        <v>42</v>
      </c>
      <c r="N21" s="50" t="s">
        <v>93</v>
      </c>
      <c r="O21" s="50" t="s">
        <v>93</v>
      </c>
      <c r="P21" s="50" t="s">
        <v>93</v>
      </c>
      <c r="Q21" s="50" t="s">
        <v>93</v>
      </c>
      <c r="R21" s="50" t="s">
        <v>92</v>
      </c>
      <c r="S21" s="50" t="s">
        <v>93</v>
      </c>
      <c r="T21" s="50" t="s">
        <v>92</v>
      </c>
      <c r="U21" s="50" t="s">
        <v>92</v>
      </c>
      <c r="V21" s="50" t="s">
        <v>92</v>
      </c>
      <c r="W21" s="50" t="s">
        <v>93</v>
      </c>
      <c r="X21" s="50" t="s">
        <v>92</v>
      </c>
      <c r="Y21" s="50" t="s">
        <v>93</v>
      </c>
    </row>
    <row r="22" spans="1:25" hidden="1" x14ac:dyDescent="0.35">
      <c r="A22" s="63" t="s">
        <v>81</v>
      </c>
      <c r="B22" s="64" t="s">
        <v>153</v>
      </c>
      <c r="C22" s="64">
        <v>0</v>
      </c>
      <c r="D22" s="64" t="s">
        <v>154</v>
      </c>
      <c r="E22" s="63" t="s">
        <v>750</v>
      </c>
      <c r="F22" s="50" t="s">
        <v>155</v>
      </c>
      <c r="G22" s="63">
        <v>545520</v>
      </c>
      <c r="H22" s="50" t="s">
        <v>156</v>
      </c>
      <c r="I22" s="51">
        <v>42.834708129776899</v>
      </c>
      <c r="J22" s="51">
        <v>-81.2666367662883</v>
      </c>
      <c r="K22" s="50"/>
      <c r="L22" s="50" t="s">
        <v>87</v>
      </c>
      <c r="M22" s="50" t="s">
        <v>42</v>
      </c>
      <c r="N22" s="50" t="s">
        <v>92</v>
      </c>
      <c r="O22" s="50" t="s">
        <v>92</v>
      </c>
      <c r="P22" s="50" t="s">
        <v>93</v>
      </c>
      <c r="Q22" s="50" t="s">
        <v>93</v>
      </c>
      <c r="R22" s="50" t="s">
        <v>92</v>
      </c>
      <c r="S22" s="50" t="s">
        <v>92</v>
      </c>
      <c r="T22" s="50" t="s">
        <v>92</v>
      </c>
      <c r="U22" s="50" t="s">
        <v>92</v>
      </c>
      <c r="V22" s="50" t="s">
        <v>92</v>
      </c>
      <c r="W22" s="50" t="s">
        <v>93</v>
      </c>
      <c r="X22" s="50" t="s">
        <v>92</v>
      </c>
      <c r="Y22" s="50" t="s">
        <v>92</v>
      </c>
    </row>
    <row r="23" spans="1:25" hidden="1" x14ac:dyDescent="0.35">
      <c r="A23" s="63" t="s">
        <v>81</v>
      </c>
      <c r="B23" s="64" t="s">
        <v>237</v>
      </c>
      <c r="C23" s="64" t="s">
        <v>238</v>
      </c>
      <c r="D23" s="64" t="s">
        <v>239</v>
      </c>
      <c r="E23" s="63" t="s">
        <v>750</v>
      </c>
      <c r="F23" s="50" t="s">
        <v>240</v>
      </c>
      <c r="G23" s="63">
        <v>519420</v>
      </c>
      <c r="H23" s="50" t="s">
        <v>241</v>
      </c>
      <c r="I23" s="51">
        <v>46.329307999999997</v>
      </c>
      <c r="J23" s="51">
        <v>-81.588735999999997</v>
      </c>
      <c r="K23" s="50"/>
      <c r="L23" s="50" t="s">
        <v>93</v>
      </c>
      <c r="M23" s="50" t="s">
        <v>42</v>
      </c>
      <c r="N23" s="50" t="s">
        <v>92</v>
      </c>
      <c r="O23" s="50" t="s">
        <v>93</v>
      </c>
      <c r="P23" s="50" t="s">
        <v>93</v>
      </c>
      <c r="Q23" s="50" t="s">
        <v>93</v>
      </c>
      <c r="R23" s="50" t="s">
        <v>92</v>
      </c>
      <c r="S23" s="50" t="s">
        <v>92</v>
      </c>
      <c r="T23" s="50" t="s">
        <v>93</v>
      </c>
      <c r="U23" s="50" t="s">
        <v>92</v>
      </c>
      <c r="V23" s="50" t="s">
        <v>92</v>
      </c>
      <c r="W23" s="50" t="s">
        <v>92</v>
      </c>
      <c r="X23" s="50" t="s">
        <v>92</v>
      </c>
      <c r="Y23" s="50" t="s">
        <v>92</v>
      </c>
    </row>
    <row r="24" spans="1:25" hidden="1" x14ac:dyDescent="0.35">
      <c r="A24" s="63" t="s">
        <v>81</v>
      </c>
      <c r="B24" s="64" t="s">
        <v>740</v>
      </c>
      <c r="C24" s="64" t="s">
        <v>741</v>
      </c>
      <c r="D24" s="64" t="s">
        <v>742</v>
      </c>
      <c r="E24" s="63" t="s">
        <v>750</v>
      </c>
      <c r="F24" s="50" t="s">
        <v>264</v>
      </c>
      <c r="G24" s="63">
        <v>550505</v>
      </c>
      <c r="H24" s="50" t="s">
        <v>743</v>
      </c>
      <c r="I24" s="51">
        <v>43.733201000000001</v>
      </c>
      <c r="J24" s="51">
        <v>-79.479186999999996</v>
      </c>
      <c r="K24" s="50"/>
      <c r="L24" s="50" t="s">
        <v>92</v>
      </c>
      <c r="M24" s="50" t="s">
        <v>42</v>
      </c>
      <c r="N24" s="50" t="s">
        <v>92</v>
      </c>
      <c r="O24" s="50" t="s">
        <v>93</v>
      </c>
      <c r="P24" s="50" t="s">
        <v>93</v>
      </c>
      <c r="Q24" s="50" t="s">
        <v>93</v>
      </c>
      <c r="R24" s="50" t="s">
        <v>92</v>
      </c>
      <c r="S24" s="50" t="s">
        <v>93</v>
      </c>
      <c r="T24" s="50" t="s">
        <v>93</v>
      </c>
      <c r="U24" s="50" t="s">
        <v>92</v>
      </c>
      <c r="V24" s="50" t="s">
        <v>92</v>
      </c>
      <c r="W24" s="50" t="s">
        <v>92</v>
      </c>
      <c r="X24" s="50" t="s">
        <v>92</v>
      </c>
      <c r="Y24" s="50" t="s">
        <v>93</v>
      </c>
    </row>
    <row r="25" spans="1:25" hidden="1" x14ac:dyDescent="0.35">
      <c r="A25" s="63" t="s">
        <v>81</v>
      </c>
      <c r="B25" s="64" t="s">
        <v>393</v>
      </c>
      <c r="C25" s="64" t="s">
        <v>394</v>
      </c>
      <c r="D25" s="64" t="s">
        <v>394</v>
      </c>
      <c r="E25" s="63" t="s">
        <v>751</v>
      </c>
      <c r="F25" s="50" t="s">
        <v>395</v>
      </c>
      <c r="G25" s="63">
        <v>519402</v>
      </c>
      <c r="H25" s="50" t="s">
        <v>396</v>
      </c>
      <c r="I25" s="51">
        <v>54.121429999999997</v>
      </c>
      <c r="J25" s="51">
        <v>-108.45415300000001</v>
      </c>
      <c r="K25" s="50"/>
      <c r="L25" s="50" t="s">
        <v>93</v>
      </c>
      <c r="M25" s="50" t="s">
        <v>42</v>
      </c>
      <c r="N25" s="50" t="s">
        <v>92</v>
      </c>
      <c r="O25" s="50" t="s">
        <v>92</v>
      </c>
      <c r="P25" s="50" t="s">
        <v>92</v>
      </c>
      <c r="Q25" s="50" t="s">
        <v>93</v>
      </c>
      <c r="R25" s="50" t="s">
        <v>93</v>
      </c>
      <c r="S25" s="50" t="s">
        <v>93</v>
      </c>
      <c r="T25" s="50" t="s">
        <v>93</v>
      </c>
      <c r="U25" s="50" t="s">
        <v>92</v>
      </c>
      <c r="V25" s="50" t="s">
        <v>92</v>
      </c>
      <c r="W25" s="50" t="s">
        <v>93</v>
      </c>
      <c r="X25" s="50" t="s">
        <v>93</v>
      </c>
      <c r="Y25" s="50" t="s">
        <v>93</v>
      </c>
    </row>
    <row r="26" spans="1:25" hidden="1" x14ac:dyDescent="0.35">
      <c r="A26" s="63" t="s">
        <v>81</v>
      </c>
      <c r="B26" s="64" t="s">
        <v>485</v>
      </c>
      <c r="C26" s="64" t="s">
        <v>473</v>
      </c>
      <c r="D26" s="64" t="s">
        <v>473</v>
      </c>
      <c r="E26" s="63" t="s">
        <v>753</v>
      </c>
      <c r="F26" s="50" t="s">
        <v>486</v>
      </c>
      <c r="G26" s="63">
        <v>519349</v>
      </c>
      <c r="H26" s="50" t="s">
        <v>487</v>
      </c>
      <c r="I26" s="51">
        <v>52.316184999999997</v>
      </c>
      <c r="J26" s="51">
        <v>-113.836285</v>
      </c>
      <c r="K26" s="50"/>
      <c r="L26" s="50" t="s">
        <v>93</v>
      </c>
      <c r="M26" s="50" t="s">
        <v>42</v>
      </c>
      <c r="N26" s="50" t="s">
        <v>92</v>
      </c>
      <c r="O26" s="50" t="s">
        <v>92</v>
      </c>
      <c r="P26" s="50" t="s">
        <v>92</v>
      </c>
      <c r="Q26" s="50" t="s">
        <v>93</v>
      </c>
      <c r="R26" s="50" t="s">
        <v>93</v>
      </c>
      <c r="S26" s="50" t="s">
        <v>93</v>
      </c>
      <c r="T26" s="50" t="s">
        <v>93</v>
      </c>
      <c r="U26" s="50" t="s">
        <v>93</v>
      </c>
      <c r="V26" s="50" t="s">
        <v>93</v>
      </c>
      <c r="W26" s="50" t="s">
        <v>93</v>
      </c>
      <c r="X26" s="50" t="s">
        <v>93</v>
      </c>
      <c r="Y26" s="50" t="s">
        <v>93</v>
      </c>
    </row>
    <row r="27" spans="1:25" hidden="1" x14ac:dyDescent="0.35">
      <c r="A27" s="63" t="s">
        <v>81</v>
      </c>
      <c r="B27" s="64" t="s">
        <v>406</v>
      </c>
      <c r="C27" s="64" t="s">
        <v>407</v>
      </c>
      <c r="D27" s="64" t="s">
        <v>408</v>
      </c>
      <c r="E27" s="63" t="s">
        <v>753</v>
      </c>
      <c r="F27" s="50" t="s">
        <v>409</v>
      </c>
      <c r="G27" s="63">
        <v>519343</v>
      </c>
      <c r="H27" s="50" t="s">
        <v>410</v>
      </c>
      <c r="I27" s="51">
        <v>54.456281300000001</v>
      </c>
      <c r="J27" s="51">
        <v>-110.2025773</v>
      </c>
      <c r="K27" s="50"/>
      <c r="L27" s="50" t="s">
        <v>93</v>
      </c>
      <c r="M27" s="50" t="s">
        <v>42</v>
      </c>
      <c r="N27" s="50" t="s">
        <v>87</v>
      </c>
      <c r="O27" s="50" t="s">
        <v>87</v>
      </c>
      <c r="P27" s="50" t="s">
        <v>87</v>
      </c>
      <c r="Q27" s="50" t="s">
        <v>87</v>
      </c>
      <c r="R27" s="50" t="s">
        <v>93</v>
      </c>
      <c r="S27" s="50" t="s">
        <v>87</v>
      </c>
      <c r="T27" s="50" t="s">
        <v>87</v>
      </c>
      <c r="U27" s="50" t="s">
        <v>93</v>
      </c>
      <c r="V27" s="50" t="s">
        <v>93</v>
      </c>
      <c r="W27" s="50" t="s">
        <v>93</v>
      </c>
      <c r="X27" s="50" t="s">
        <v>87</v>
      </c>
      <c r="Y27" s="50" t="s">
        <v>93</v>
      </c>
    </row>
    <row r="28" spans="1:25" hidden="1" x14ac:dyDescent="0.35">
      <c r="A28" s="63" t="s">
        <v>81</v>
      </c>
      <c r="B28" s="64" t="s">
        <v>765</v>
      </c>
      <c r="C28" s="64" t="s">
        <v>768</v>
      </c>
      <c r="D28" s="64" t="s">
        <v>766</v>
      </c>
      <c r="E28" s="63" t="s">
        <v>769</v>
      </c>
      <c r="F28" s="50" t="s">
        <v>770</v>
      </c>
      <c r="G28" s="63">
        <v>551368</v>
      </c>
      <c r="H28" s="50" t="s">
        <v>767</v>
      </c>
      <c r="I28" s="51">
        <v>43.900970000000001</v>
      </c>
      <c r="J28" s="51">
        <v>-78.664599999999993</v>
      </c>
      <c r="K28" s="50"/>
      <c r="L28" s="50" t="s">
        <v>92</v>
      </c>
      <c r="M28" s="50" t="s">
        <v>42</v>
      </c>
      <c r="N28" s="50" t="s">
        <v>93</v>
      </c>
      <c r="O28" s="50" t="s">
        <v>93</v>
      </c>
      <c r="P28" s="50" t="s">
        <v>93</v>
      </c>
      <c r="Q28" s="50" t="s">
        <v>93</v>
      </c>
      <c r="R28" s="50" t="s">
        <v>763</v>
      </c>
      <c r="S28" s="50" t="s">
        <v>93</v>
      </c>
      <c r="T28" s="50" t="s">
        <v>93</v>
      </c>
      <c r="U28" s="50" t="s">
        <v>93</v>
      </c>
      <c r="V28" s="50" t="s">
        <v>93</v>
      </c>
      <c r="W28" s="50" t="s">
        <v>93</v>
      </c>
      <c r="X28" s="50" t="s">
        <v>93</v>
      </c>
      <c r="Y28" s="50" t="s">
        <v>93</v>
      </c>
    </row>
    <row r="29" spans="1:25" hidden="1" x14ac:dyDescent="0.35">
      <c r="A29" s="63" t="s">
        <v>81</v>
      </c>
      <c r="B29" s="64" t="s">
        <v>771</v>
      </c>
      <c r="C29" s="64" t="s">
        <v>657</v>
      </c>
      <c r="D29" s="64" t="s">
        <v>657</v>
      </c>
      <c r="E29" s="63" t="s">
        <v>755</v>
      </c>
      <c r="F29" s="50" t="s">
        <v>658</v>
      </c>
      <c r="G29" s="63">
        <v>519383</v>
      </c>
      <c r="H29" s="50" t="s">
        <v>659</v>
      </c>
      <c r="I29" s="51">
        <v>55.782286999999997</v>
      </c>
      <c r="J29" s="51">
        <v>-120.281184</v>
      </c>
      <c r="K29" s="50"/>
      <c r="L29" s="50" t="s">
        <v>93</v>
      </c>
      <c r="M29" s="50" t="s">
        <v>42</v>
      </c>
      <c r="N29" s="50" t="s">
        <v>92</v>
      </c>
      <c r="O29" s="50" t="s">
        <v>92</v>
      </c>
      <c r="P29" s="50" t="s">
        <v>92</v>
      </c>
      <c r="Q29" s="50" t="s">
        <v>92</v>
      </c>
      <c r="R29" s="50" t="s">
        <v>93</v>
      </c>
      <c r="S29" s="50" t="s">
        <v>93</v>
      </c>
      <c r="T29" s="50" t="s">
        <v>93</v>
      </c>
      <c r="U29" s="50" t="s">
        <v>93</v>
      </c>
      <c r="V29" s="50" t="s">
        <v>93</v>
      </c>
      <c r="W29" s="50" t="s">
        <v>93</v>
      </c>
      <c r="X29" s="50" t="s">
        <v>93</v>
      </c>
      <c r="Y29" s="50" t="s">
        <v>93</v>
      </c>
    </row>
    <row r="30" spans="1:25" hidden="1" x14ac:dyDescent="0.35">
      <c r="A30" s="63" t="s">
        <v>81</v>
      </c>
      <c r="B30" s="64" t="s">
        <v>681</v>
      </c>
      <c r="C30" s="64" t="s">
        <v>682</v>
      </c>
      <c r="D30" s="64" t="s">
        <v>682</v>
      </c>
      <c r="E30" s="63" t="s">
        <v>755</v>
      </c>
      <c r="F30" s="50" t="s">
        <v>683</v>
      </c>
      <c r="G30" s="63">
        <v>523529</v>
      </c>
      <c r="H30" s="50" t="s">
        <v>684</v>
      </c>
      <c r="I30" s="51">
        <v>49.052667999999997</v>
      </c>
      <c r="J30" s="51">
        <v>-122.374967</v>
      </c>
      <c r="K30" s="50"/>
      <c r="L30" s="50" t="s">
        <v>93</v>
      </c>
      <c r="M30" s="50" t="s">
        <v>42</v>
      </c>
      <c r="N30" s="50" t="s">
        <v>92</v>
      </c>
      <c r="O30" s="50" t="s">
        <v>92</v>
      </c>
      <c r="P30" s="50" t="s">
        <v>92</v>
      </c>
      <c r="Q30" s="50" t="s">
        <v>93</v>
      </c>
      <c r="R30" s="50" t="s">
        <v>92</v>
      </c>
      <c r="S30" s="50" t="s">
        <v>93</v>
      </c>
      <c r="T30" s="50" t="s">
        <v>93</v>
      </c>
      <c r="U30" s="50" t="s">
        <v>93</v>
      </c>
      <c r="V30" s="50" t="s">
        <v>92</v>
      </c>
      <c r="W30" s="50" t="s">
        <v>92</v>
      </c>
      <c r="X30" s="50" t="s">
        <v>93</v>
      </c>
      <c r="Y30" s="50" t="s">
        <v>92</v>
      </c>
    </row>
    <row r="31" spans="1:25" hidden="1" x14ac:dyDescent="0.35">
      <c r="A31" s="63" t="s">
        <v>81</v>
      </c>
      <c r="B31" s="64" t="s">
        <v>685</v>
      </c>
      <c r="C31" s="64" t="s">
        <v>686</v>
      </c>
      <c r="D31" s="64" t="s">
        <v>686</v>
      </c>
      <c r="E31" s="63" t="s">
        <v>755</v>
      </c>
      <c r="F31" s="50" t="s">
        <v>687</v>
      </c>
      <c r="G31" s="63">
        <v>519386</v>
      </c>
      <c r="H31" s="50" t="s">
        <v>684</v>
      </c>
      <c r="I31" s="51">
        <v>49.102488999999998</v>
      </c>
      <c r="J31" s="51">
        <v>-122.72435900000001</v>
      </c>
      <c r="K31" s="50"/>
      <c r="L31" s="50" t="s">
        <v>93</v>
      </c>
      <c r="M31" s="50" t="s">
        <v>42</v>
      </c>
      <c r="N31" s="50" t="s">
        <v>92</v>
      </c>
      <c r="O31" s="50" t="s">
        <v>92</v>
      </c>
      <c r="P31" s="50" t="s">
        <v>92</v>
      </c>
      <c r="Q31" s="50" t="s">
        <v>93</v>
      </c>
      <c r="R31" s="50" t="s">
        <v>92</v>
      </c>
      <c r="S31" s="50" t="s">
        <v>93</v>
      </c>
      <c r="T31" s="50" t="s">
        <v>93</v>
      </c>
      <c r="U31" s="50" t="s">
        <v>93</v>
      </c>
      <c r="V31" s="50" t="s">
        <v>93</v>
      </c>
      <c r="W31" s="50" t="s">
        <v>93</v>
      </c>
      <c r="X31" s="50" t="s">
        <v>93</v>
      </c>
      <c r="Y31" s="50" t="s">
        <v>93</v>
      </c>
    </row>
    <row r="32" spans="1:25" x14ac:dyDescent="0.35">
      <c r="A32" s="63" t="s">
        <v>749</v>
      </c>
      <c r="B32" s="64" t="s">
        <v>688</v>
      </c>
      <c r="C32" s="64" t="s">
        <v>689</v>
      </c>
      <c r="D32" s="64" t="s">
        <v>689</v>
      </c>
      <c r="E32" s="63" t="s">
        <v>755</v>
      </c>
      <c r="F32" s="50" t="s">
        <v>687</v>
      </c>
      <c r="G32" s="63">
        <v>519376</v>
      </c>
      <c r="H32" s="50" t="s">
        <v>690</v>
      </c>
      <c r="I32" s="51">
        <v>49.197800000000001</v>
      </c>
      <c r="J32" s="51">
        <v>-122.89505699999999</v>
      </c>
      <c r="K32" s="50"/>
      <c r="L32" s="50" t="s">
        <v>93</v>
      </c>
      <c r="M32" s="50" t="s">
        <v>42</v>
      </c>
      <c r="N32" s="50" t="s">
        <v>92</v>
      </c>
      <c r="O32" s="50" t="s">
        <v>92</v>
      </c>
      <c r="P32" s="50" t="s">
        <v>93</v>
      </c>
      <c r="Q32" s="50" t="s">
        <v>93</v>
      </c>
      <c r="R32" s="50" t="s">
        <v>92</v>
      </c>
      <c r="S32" s="50" t="s">
        <v>93</v>
      </c>
      <c r="T32" s="50" t="s">
        <v>93</v>
      </c>
      <c r="U32" s="50" t="s">
        <v>93</v>
      </c>
      <c r="V32" s="50" t="s">
        <v>93</v>
      </c>
      <c r="W32" s="50" t="s">
        <v>93</v>
      </c>
      <c r="X32" s="50" t="s">
        <v>93</v>
      </c>
      <c r="Y32" s="50" t="s">
        <v>93</v>
      </c>
    </row>
    <row r="33" spans="1:25" hidden="1" x14ac:dyDescent="0.35">
      <c r="A33" s="63" t="s">
        <v>81</v>
      </c>
      <c r="B33" s="64" t="s">
        <v>119</v>
      </c>
      <c r="C33" s="64" t="s">
        <v>120</v>
      </c>
      <c r="D33" s="64" t="s">
        <v>120</v>
      </c>
      <c r="E33" s="63" t="s">
        <v>752</v>
      </c>
      <c r="F33" s="50" t="s">
        <v>121</v>
      </c>
      <c r="G33" s="63">
        <v>522463</v>
      </c>
      <c r="H33" s="50" t="s">
        <v>122</v>
      </c>
      <c r="I33" s="51">
        <v>45.067760999999997</v>
      </c>
      <c r="J33" s="51">
        <v>-73.458490999999995</v>
      </c>
      <c r="K33" s="50"/>
      <c r="L33" s="50" t="s">
        <v>92</v>
      </c>
      <c r="M33" s="50" t="s">
        <v>42</v>
      </c>
      <c r="N33" s="50" t="s">
        <v>93</v>
      </c>
      <c r="O33" s="50" t="s">
        <v>93</v>
      </c>
      <c r="P33" s="50" t="s">
        <v>93</v>
      </c>
      <c r="Q33" s="50" t="s">
        <v>93</v>
      </c>
      <c r="R33" s="50" t="s">
        <v>92</v>
      </c>
      <c r="S33" s="50" t="s">
        <v>93</v>
      </c>
      <c r="T33" s="50" t="s">
        <v>92</v>
      </c>
      <c r="U33" s="50" t="s">
        <v>92</v>
      </c>
      <c r="V33" s="50" t="s">
        <v>92</v>
      </c>
      <c r="W33" s="50" t="s">
        <v>92</v>
      </c>
      <c r="X33" s="50" t="s">
        <v>93</v>
      </c>
      <c r="Y33" s="50" t="s">
        <v>93</v>
      </c>
    </row>
    <row r="34" spans="1:25" hidden="1" x14ac:dyDescent="0.35">
      <c r="A34" s="63" t="s">
        <v>81</v>
      </c>
      <c r="B34" s="64" t="s">
        <v>220</v>
      </c>
      <c r="C34" s="64" t="s">
        <v>221</v>
      </c>
      <c r="D34" s="64" t="s">
        <v>221</v>
      </c>
      <c r="E34" s="63" t="s">
        <v>750</v>
      </c>
      <c r="F34" s="50" t="s">
        <v>222</v>
      </c>
      <c r="G34" s="63">
        <v>524882</v>
      </c>
      <c r="H34" s="50" t="s">
        <v>223</v>
      </c>
      <c r="I34" s="51">
        <v>45.056910999999999</v>
      </c>
      <c r="J34" s="51">
        <v>-74.686729999999997</v>
      </c>
      <c r="K34" s="50"/>
      <c r="L34" s="50" t="s">
        <v>92</v>
      </c>
      <c r="M34" s="50" t="s">
        <v>42</v>
      </c>
      <c r="N34" s="50" t="s">
        <v>93</v>
      </c>
      <c r="O34" s="50" t="s">
        <v>92</v>
      </c>
      <c r="P34" s="50" t="s">
        <v>93</v>
      </c>
      <c r="Q34" s="50" t="s">
        <v>93</v>
      </c>
      <c r="R34" s="50" t="s">
        <v>92</v>
      </c>
      <c r="S34" s="50" t="s">
        <v>93</v>
      </c>
      <c r="T34" s="50" t="s">
        <v>93</v>
      </c>
      <c r="U34" s="50" t="s">
        <v>92</v>
      </c>
      <c r="V34" s="50" t="s">
        <v>92</v>
      </c>
      <c r="W34" s="50" t="s">
        <v>92</v>
      </c>
      <c r="X34" s="50" t="s">
        <v>93</v>
      </c>
      <c r="Y34" s="50" t="s">
        <v>93</v>
      </c>
    </row>
    <row r="35" spans="1:25" hidden="1" x14ac:dyDescent="0.35">
      <c r="A35" s="63" t="s">
        <v>749</v>
      </c>
      <c r="B35" s="64" t="s">
        <v>224</v>
      </c>
      <c r="C35" s="64" t="s">
        <v>225</v>
      </c>
      <c r="D35" s="64" t="s">
        <v>225</v>
      </c>
      <c r="E35" s="63" t="s">
        <v>750</v>
      </c>
      <c r="F35" s="50" t="s">
        <v>226</v>
      </c>
      <c r="G35" s="63">
        <v>519414</v>
      </c>
      <c r="H35" s="50" t="s">
        <v>227</v>
      </c>
      <c r="I35" s="51">
        <v>45.340521000000003</v>
      </c>
      <c r="J35" s="51">
        <v>-74.896743000000001</v>
      </c>
      <c r="K35" s="50"/>
      <c r="L35" s="50" t="s">
        <v>92</v>
      </c>
      <c r="M35" s="50" t="s">
        <v>42</v>
      </c>
      <c r="N35" s="50" t="s">
        <v>93</v>
      </c>
      <c r="O35" s="50" t="s">
        <v>92</v>
      </c>
      <c r="P35" s="50" t="s">
        <v>93</v>
      </c>
      <c r="Q35" s="50" t="s">
        <v>93</v>
      </c>
      <c r="R35" s="50" t="s">
        <v>92</v>
      </c>
      <c r="S35" s="50" t="s">
        <v>93</v>
      </c>
      <c r="T35" s="50" t="s">
        <v>92</v>
      </c>
      <c r="U35" s="50" t="s">
        <v>92</v>
      </c>
      <c r="V35" s="50" t="s">
        <v>92</v>
      </c>
      <c r="W35" s="50" t="s">
        <v>93</v>
      </c>
      <c r="X35" s="50" t="s">
        <v>92</v>
      </c>
      <c r="Y35" s="50" t="s">
        <v>93</v>
      </c>
    </row>
    <row r="36" spans="1:25" hidden="1" x14ac:dyDescent="0.35">
      <c r="A36" s="63" t="s">
        <v>81</v>
      </c>
      <c r="B36" s="64" t="s">
        <v>228</v>
      </c>
      <c r="C36" s="64" t="s">
        <v>229</v>
      </c>
      <c r="D36" s="64" t="s">
        <v>229</v>
      </c>
      <c r="E36" s="63" t="s">
        <v>750</v>
      </c>
      <c r="F36" s="50" t="s">
        <v>230</v>
      </c>
      <c r="G36" s="63">
        <v>523093</v>
      </c>
      <c r="H36" s="50" t="s">
        <v>231</v>
      </c>
      <c r="I36" s="51">
        <v>45.588022000000002</v>
      </c>
      <c r="J36" s="51">
        <v>-74.585149000000001</v>
      </c>
      <c r="K36" s="50"/>
      <c r="L36" s="50" t="s">
        <v>92</v>
      </c>
      <c r="M36" s="50" t="s">
        <v>42</v>
      </c>
      <c r="N36" s="50" t="s">
        <v>93</v>
      </c>
      <c r="O36" s="50" t="s">
        <v>92</v>
      </c>
      <c r="P36" s="50" t="s">
        <v>93</v>
      </c>
      <c r="Q36" s="50" t="s">
        <v>93</v>
      </c>
      <c r="R36" s="50" t="s">
        <v>92</v>
      </c>
      <c r="S36" s="50" t="s">
        <v>93</v>
      </c>
      <c r="T36" s="50" t="s">
        <v>92</v>
      </c>
      <c r="U36" s="50" t="s">
        <v>93</v>
      </c>
      <c r="V36" s="50" t="s">
        <v>92</v>
      </c>
      <c r="W36" s="50" t="s">
        <v>92</v>
      </c>
      <c r="X36" s="50" t="s">
        <v>93</v>
      </c>
      <c r="Y36" s="50" t="s">
        <v>93</v>
      </c>
    </row>
    <row r="37" spans="1:25" hidden="1" x14ac:dyDescent="0.35">
      <c r="A37" s="63" t="s">
        <v>81</v>
      </c>
      <c r="B37" s="64" t="s">
        <v>232</v>
      </c>
      <c r="C37" s="64" t="s">
        <v>233</v>
      </c>
      <c r="D37" s="64" t="s">
        <v>234</v>
      </c>
      <c r="E37" s="63" t="s">
        <v>750</v>
      </c>
      <c r="F37" s="50" t="s">
        <v>235</v>
      </c>
      <c r="G37" s="63">
        <v>519410</v>
      </c>
      <c r="H37" s="50" t="s">
        <v>236</v>
      </c>
      <c r="I37" s="51">
        <v>44.765242000000001</v>
      </c>
      <c r="J37" s="51">
        <v>-79.697256999999993</v>
      </c>
      <c r="K37" s="50"/>
      <c r="L37" s="50" t="s">
        <v>92</v>
      </c>
      <c r="M37" s="50" t="s">
        <v>42</v>
      </c>
      <c r="N37" s="50" t="s">
        <v>93</v>
      </c>
      <c r="O37" s="50" t="s">
        <v>93</v>
      </c>
      <c r="P37" s="50" t="s">
        <v>93</v>
      </c>
      <c r="Q37" s="50" t="s">
        <v>93</v>
      </c>
      <c r="R37" s="50" t="s">
        <v>93</v>
      </c>
      <c r="S37" s="50" t="s">
        <v>92</v>
      </c>
      <c r="T37" s="50" t="s">
        <v>93</v>
      </c>
      <c r="U37" s="50" t="s">
        <v>92</v>
      </c>
      <c r="V37" s="50" t="s">
        <v>92</v>
      </c>
      <c r="W37" s="50" t="s">
        <v>93</v>
      </c>
      <c r="X37" s="50" t="s">
        <v>92</v>
      </c>
      <c r="Y37" s="50" t="s">
        <v>92</v>
      </c>
    </row>
    <row r="38" spans="1:25" hidden="1" x14ac:dyDescent="0.35">
      <c r="A38" s="63" t="s">
        <v>81</v>
      </c>
      <c r="B38" s="64" t="s">
        <v>324</v>
      </c>
      <c r="C38" s="64" t="s">
        <v>325</v>
      </c>
      <c r="D38" s="64" t="s">
        <v>326</v>
      </c>
      <c r="E38" s="63" t="s">
        <v>754</v>
      </c>
      <c r="F38" s="50" t="s">
        <v>327</v>
      </c>
      <c r="G38" s="63">
        <v>524549</v>
      </c>
      <c r="H38" s="50" t="s">
        <v>328</v>
      </c>
      <c r="I38" s="51">
        <v>49.932426999999997</v>
      </c>
      <c r="J38" s="51">
        <v>-96.978086000000005</v>
      </c>
      <c r="K38" s="50"/>
      <c r="L38" s="50" t="s">
        <v>92</v>
      </c>
      <c r="M38" s="50" t="s">
        <v>42</v>
      </c>
      <c r="N38" s="50" t="s">
        <v>87</v>
      </c>
      <c r="O38" s="50" t="s">
        <v>87</v>
      </c>
      <c r="P38" s="50" t="s">
        <v>87</v>
      </c>
      <c r="Q38" s="50" t="s">
        <v>87</v>
      </c>
      <c r="R38" s="50" t="s">
        <v>87</v>
      </c>
      <c r="S38" s="50" t="s">
        <v>87</v>
      </c>
      <c r="T38" s="50" t="s">
        <v>87</v>
      </c>
      <c r="U38" s="50" t="s">
        <v>87</v>
      </c>
      <c r="V38" s="50" t="s">
        <v>87</v>
      </c>
      <c r="W38" s="50" t="s">
        <v>87</v>
      </c>
      <c r="X38" s="50" t="s">
        <v>87</v>
      </c>
      <c r="Y38" s="50" t="s">
        <v>87</v>
      </c>
    </row>
    <row r="39" spans="1:25" hidden="1" x14ac:dyDescent="0.35">
      <c r="A39" s="63" t="s">
        <v>81</v>
      </c>
      <c r="B39" s="64" t="s">
        <v>157</v>
      </c>
      <c r="C39" s="64" t="s">
        <v>158</v>
      </c>
      <c r="D39" s="64" t="s">
        <v>159</v>
      </c>
      <c r="E39" s="63" t="s">
        <v>750</v>
      </c>
      <c r="F39" s="50" t="s">
        <v>160</v>
      </c>
      <c r="G39" s="63">
        <v>524543</v>
      </c>
      <c r="H39" s="50" t="s">
        <v>161</v>
      </c>
      <c r="I39" s="51">
        <v>42.945039000000001</v>
      </c>
      <c r="J39" s="51">
        <v>-81.107590999999999</v>
      </c>
      <c r="K39" s="50"/>
      <c r="L39" s="50" t="s">
        <v>92</v>
      </c>
      <c r="M39" s="50" t="s">
        <v>42</v>
      </c>
      <c r="N39" s="50" t="s">
        <v>93</v>
      </c>
      <c r="O39" s="50" t="s">
        <v>92</v>
      </c>
      <c r="P39" s="50" t="s">
        <v>93</v>
      </c>
      <c r="Q39" s="50" t="s">
        <v>93</v>
      </c>
      <c r="R39" s="50" t="s">
        <v>92</v>
      </c>
      <c r="S39" s="50" t="s">
        <v>92</v>
      </c>
      <c r="T39" s="50" t="s">
        <v>93</v>
      </c>
      <c r="U39" s="50" t="s">
        <v>92</v>
      </c>
      <c r="V39" s="50" t="s">
        <v>92</v>
      </c>
      <c r="W39" s="50" t="s">
        <v>93</v>
      </c>
      <c r="X39" s="50" t="s">
        <v>92</v>
      </c>
      <c r="Y39" s="50" t="s">
        <v>92</v>
      </c>
    </row>
    <row r="40" spans="1:25" hidden="1" x14ac:dyDescent="0.35">
      <c r="A40" s="63" t="s">
        <v>81</v>
      </c>
      <c r="B40" s="64" t="s">
        <v>162</v>
      </c>
      <c r="C40" s="64" t="s">
        <v>163</v>
      </c>
      <c r="D40" s="64" t="s">
        <v>164</v>
      </c>
      <c r="E40" s="63" t="s">
        <v>750</v>
      </c>
      <c r="F40" s="50" t="s">
        <v>165</v>
      </c>
      <c r="G40" s="63">
        <v>524621</v>
      </c>
      <c r="H40" s="50" t="s">
        <v>166</v>
      </c>
      <c r="I40" s="51">
        <v>44.099975000000001</v>
      </c>
      <c r="J40" s="51">
        <v>-79.626760000000004</v>
      </c>
      <c r="K40" s="50"/>
      <c r="L40" s="50" t="s">
        <v>92</v>
      </c>
      <c r="M40" s="50" t="s">
        <v>42</v>
      </c>
      <c r="N40" s="50" t="s">
        <v>93</v>
      </c>
      <c r="O40" s="50" t="s">
        <v>92</v>
      </c>
      <c r="P40" s="50" t="s">
        <v>93</v>
      </c>
      <c r="Q40" s="50" t="s">
        <v>93</v>
      </c>
      <c r="R40" s="50" t="s">
        <v>93</v>
      </c>
      <c r="S40" s="50" t="s">
        <v>92</v>
      </c>
      <c r="T40" s="50" t="s">
        <v>93</v>
      </c>
      <c r="U40" s="50" t="s">
        <v>92</v>
      </c>
      <c r="V40" s="50" t="s">
        <v>92</v>
      </c>
      <c r="W40" s="50" t="s">
        <v>93</v>
      </c>
      <c r="X40" s="50" t="s">
        <v>92</v>
      </c>
      <c r="Y40" s="50" t="s">
        <v>92</v>
      </c>
    </row>
    <row r="41" spans="1:25" hidden="1" x14ac:dyDescent="0.35">
      <c r="A41" s="63" t="s">
        <v>81</v>
      </c>
      <c r="B41" s="64" t="s">
        <v>167</v>
      </c>
      <c r="C41" s="64" t="s">
        <v>168</v>
      </c>
      <c r="D41" s="64" t="s">
        <v>169</v>
      </c>
      <c r="E41" s="63" t="s">
        <v>750</v>
      </c>
      <c r="F41" s="50" t="s">
        <v>170</v>
      </c>
      <c r="G41" s="63">
        <v>524626</v>
      </c>
      <c r="H41" s="50" t="s">
        <v>171</v>
      </c>
      <c r="I41" s="51">
        <v>49.786254999999997</v>
      </c>
      <c r="J41" s="51">
        <v>-92.833233000000007</v>
      </c>
      <c r="K41" s="50"/>
      <c r="L41" s="50" t="s">
        <v>93</v>
      </c>
      <c r="M41" s="50" t="s">
        <v>42</v>
      </c>
      <c r="N41" s="50" t="s">
        <v>92</v>
      </c>
      <c r="O41" s="50" t="s">
        <v>93</v>
      </c>
      <c r="P41" s="50" t="s">
        <v>93</v>
      </c>
      <c r="Q41" s="50" t="s">
        <v>93</v>
      </c>
      <c r="R41" s="50" t="s">
        <v>92</v>
      </c>
      <c r="S41" s="50" t="s">
        <v>92</v>
      </c>
      <c r="T41" s="50" t="s">
        <v>92</v>
      </c>
      <c r="U41" s="50" t="s">
        <v>92</v>
      </c>
      <c r="V41" s="50" t="s">
        <v>92</v>
      </c>
      <c r="W41" s="50" t="s">
        <v>93</v>
      </c>
      <c r="X41" s="50" t="s">
        <v>92</v>
      </c>
      <c r="Y41" s="50" t="s">
        <v>92</v>
      </c>
    </row>
    <row r="42" spans="1:25" hidden="1" x14ac:dyDescent="0.35">
      <c r="A42" s="63" t="s">
        <v>81</v>
      </c>
      <c r="B42" s="64" t="s">
        <v>172</v>
      </c>
      <c r="C42" s="64" t="s">
        <v>173</v>
      </c>
      <c r="D42" s="64" t="s">
        <v>173</v>
      </c>
      <c r="E42" s="63" t="s">
        <v>750</v>
      </c>
      <c r="F42" s="50" t="s">
        <v>174</v>
      </c>
      <c r="G42" s="63">
        <v>524624</v>
      </c>
      <c r="H42" s="50" t="s">
        <v>175</v>
      </c>
      <c r="I42" s="51">
        <v>43.942222000000001</v>
      </c>
      <c r="J42" s="51">
        <v>-79.380007000000006</v>
      </c>
      <c r="K42" s="50"/>
      <c r="L42" s="50" t="s">
        <v>92</v>
      </c>
      <c r="M42" s="50" t="s">
        <v>42</v>
      </c>
      <c r="N42" s="50" t="s">
        <v>93</v>
      </c>
      <c r="O42" s="50" t="s">
        <v>93</v>
      </c>
      <c r="P42" s="50" t="s">
        <v>93</v>
      </c>
      <c r="Q42" s="50" t="s">
        <v>93</v>
      </c>
      <c r="R42" s="50" t="s">
        <v>93</v>
      </c>
      <c r="S42" s="50" t="s">
        <v>93</v>
      </c>
      <c r="T42" s="50" t="s">
        <v>93</v>
      </c>
      <c r="U42" s="50" t="s">
        <v>93</v>
      </c>
      <c r="V42" s="50" t="s">
        <v>92</v>
      </c>
      <c r="W42" s="50" t="s">
        <v>93</v>
      </c>
      <c r="X42" s="50" t="s">
        <v>92</v>
      </c>
      <c r="Y42" s="50" t="s">
        <v>93</v>
      </c>
    </row>
    <row r="43" spans="1:25" hidden="1" x14ac:dyDescent="0.35">
      <c r="A43" s="63" t="s">
        <v>749</v>
      </c>
      <c r="B43" s="64" t="s">
        <v>176</v>
      </c>
      <c r="C43" s="64" t="s">
        <v>177</v>
      </c>
      <c r="D43" s="64" t="s">
        <v>178</v>
      </c>
      <c r="E43" s="63" t="s">
        <v>750</v>
      </c>
      <c r="F43" s="50" t="s">
        <v>179</v>
      </c>
      <c r="G43" s="63">
        <v>524622</v>
      </c>
      <c r="H43" s="50" t="s">
        <v>180</v>
      </c>
      <c r="I43" s="51">
        <v>49.691816000000003</v>
      </c>
      <c r="J43" s="51">
        <v>-83.686203000000006</v>
      </c>
      <c r="K43" s="50"/>
      <c r="L43" s="50" t="s">
        <v>93</v>
      </c>
      <c r="M43" s="50" t="s">
        <v>42</v>
      </c>
      <c r="N43" s="50" t="s">
        <v>92</v>
      </c>
      <c r="O43" s="50" t="s">
        <v>92</v>
      </c>
      <c r="P43" s="50" t="s">
        <v>93</v>
      </c>
      <c r="Q43" s="50" t="s">
        <v>93</v>
      </c>
      <c r="R43" s="50" t="s">
        <v>92</v>
      </c>
      <c r="S43" s="50" t="s">
        <v>92</v>
      </c>
      <c r="T43" s="50" t="s">
        <v>93</v>
      </c>
      <c r="U43" s="50" t="s">
        <v>92</v>
      </c>
      <c r="V43" s="50" t="s">
        <v>92</v>
      </c>
      <c r="W43" s="50" t="s">
        <v>93</v>
      </c>
      <c r="X43" s="50" t="s">
        <v>92</v>
      </c>
      <c r="Y43" s="50" t="s">
        <v>92</v>
      </c>
    </row>
    <row r="44" spans="1:25" hidden="1" x14ac:dyDescent="0.35">
      <c r="A44" s="63" t="s">
        <v>81</v>
      </c>
      <c r="B44" s="64" t="s">
        <v>181</v>
      </c>
      <c r="C44" s="64" t="s">
        <v>182</v>
      </c>
      <c r="D44" s="64" t="s">
        <v>183</v>
      </c>
      <c r="E44" s="63" t="s">
        <v>750</v>
      </c>
      <c r="F44" s="50" t="s">
        <v>184</v>
      </c>
      <c r="G44" s="63">
        <v>524556</v>
      </c>
      <c r="H44" s="50" t="s">
        <v>185</v>
      </c>
      <c r="I44" s="51">
        <v>44.322671</v>
      </c>
      <c r="J44" s="51">
        <v>-76.336184000000003</v>
      </c>
      <c r="K44" s="50"/>
      <c r="L44" s="50" t="s">
        <v>92</v>
      </c>
      <c r="M44" s="50" t="s">
        <v>42</v>
      </c>
      <c r="N44" s="50" t="s">
        <v>93</v>
      </c>
      <c r="O44" s="50" t="s">
        <v>92</v>
      </c>
      <c r="P44" s="50" t="s">
        <v>93</v>
      </c>
      <c r="Q44" s="50" t="s">
        <v>93</v>
      </c>
      <c r="R44" s="50" t="s">
        <v>92</v>
      </c>
      <c r="S44" s="50" t="s">
        <v>92</v>
      </c>
      <c r="T44" s="50" t="s">
        <v>93</v>
      </c>
      <c r="U44" s="50" t="s">
        <v>92</v>
      </c>
      <c r="V44" s="50" t="s">
        <v>92</v>
      </c>
      <c r="W44" s="50" t="s">
        <v>93</v>
      </c>
      <c r="X44" s="50" t="s">
        <v>92</v>
      </c>
      <c r="Y44" s="50" t="s">
        <v>92</v>
      </c>
    </row>
    <row r="45" spans="1:25" hidden="1" x14ac:dyDescent="0.35">
      <c r="A45" s="63" t="s">
        <v>81</v>
      </c>
      <c r="B45" s="64" t="s">
        <v>186</v>
      </c>
      <c r="C45" s="64" t="s">
        <v>187</v>
      </c>
      <c r="D45" s="64" t="s">
        <v>188</v>
      </c>
      <c r="E45" s="63" t="s">
        <v>750</v>
      </c>
      <c r="F45" s="50" t="s">
        <v>189</v>
      </c>
      <c r="G45" s="63">
        <v>524627</v>
      </c>
      <c r="H45" s="50" t="s">
        <v>190</v>
      </c>
      <c r="I45" s="51">
        <v>47.536250000000003</v>
      </c>
      <c r="J45" s="51">
        <v>-79.674003999999996</v>
      </c>
      <c r="K45" s="50"/>
      <c r="L45" s="50" t="s">
        <v>92</v>
      </c>
      <c r="M45" s="50" t="s">
        <v>42</v>
      </c>
      <c r="N45" s="50" t="s">
        <v>93</v>
      </c>
      <c r="O45" s="50" t="s">
        <v>92</v>
      </c>
      <c r="P45" s="50" t="s">
        <v>92</v>
      </c>
      <c r="Q45" s="50" t="s">
        <v>93</v>
      </c>
      <c r="R45" s="50" t="s">
        <v>92</v>
      </c>
      <c r="S45" s="50" t="s">
        <v>92</v>
      </c>
      <c r="T45" s="50" t="s">
        <v>93</v>
      </c>
      <c r="U45" s="50" t="s">
        <v>92</v>
      </c>
      <c r="V45" s="50" t="s">
        <v>92</v>
      </c>
      <c r="W45" s="50" t="s">
        <v>93</v>
      </c>
      <c r="X45" s="50" t="s">
        <v>92</v>
      </c>
      <c r="Y45" s="50" t="s">
        <v>92</v>
      </c>
    </row>
    <row r="46" spans="1:25" hidden="1" x14ac:dyDescent="0.35">
      <c r="A46" s="63" t="s">
        <v>81</v>
      </c>
      <c r="B46" s="64" t="s">
        <v>191</v>
      </c>
      <c r="C46" s="64" t="s">
        <v>192</v>
      </c>
      <c r="D46" s="64" t="s">
        <v>193</v>
      </c>
      <c r="E46" s="63" t="s">
        <v>750</v>
      </c>
      <c r="F46" s="50" t="s">
        <v>194</v>
      </c>
      <c r="G46" s="63">
        <v>524566</v>
      </c>
      <c r="H46" s="50" t="s">
        <v>195</v>
      </c>
      <c r="I46" s="51">
        <v>43.156619999999997</v>
      </c>
      <c r="J46" s="51">
        <v>-79.155182999999994</v>
      </c>
      <c r="K46" s="50"/>
      <c r="L46" s="50" t="s">
        <v>92</v>
      </c>
      <c r="M46" s="50" t="s">
        <v>42</v>
      </c>
      <c r="N46" s="50" t="s">
        <v>93</v>
      </c>
      <c r="O46" s="50" t="s">
        <v>92</v>
      </c>
      <c r="P46" s="50" t="s">
        <v>92</v>
      </c>
      <c r="Q46" s="50" t="s">
        <v>93</v>
      </c>
      <c r="R46" s="50" t="s">
        <v>92</v>
      </c>
      <c r="S46" s="50" t="s">
        <v>92</v>
      </c>
      <c r="T46" s="50" t="s">
        <v>92</v>
      </c>
      <c r="U46" s="50" t="s">
        <v>92</v>
      </c>
      <c r="V46" s="50" t="s">
        <v>92</v>
      </c>
      <c r="W46" s="50" t="s">
        <v>93</v>
      </c>
      <c r="X46" s="50" t="s">
        <v>92</v>
      </c>
      <c r="Y46" s="50" t="s">
        <v>92</v>
      </c>
    </row>
    <row r="47" spans="1:25" hidden="1" x14ac:dyDescent="0.35">
      <c r="A47" s="63" t="s">
        <v>81</v>
      </c>
      <c r="B47" s="64" t="s">
        <v>196</v>
      </c>
      <c r="C47" s="64" t="s">
        <v>197</v>
      </c>
      <c r="D47" s="64" t="s">
        <v>198</v>
      </c>
      <c r="E47" s="63" t="s">
        <v>750</v>
      </c>
      <c r="F47" s="50" t="s">
        <v>199</v>
      </c>
      <c r="G47" s="63">
        <v>524559</v>
      </c>
      <c r="H47" s="50" t="s">
        <v>200</v>
      </c>
      <c r="I47" s="51">
        <v>49.019142000000002</v>
      </c>
      <c r="J47" s="51">
        <v>-88.305002000000002</v>
      </c>
      <c r="K47" s="50"/>
      <c r="L47" s="50" t="s">
        <v>93</v>
      </c>
      <c r="M47" s="50" t="s">
        <v>42</v>
      </c>
      <c r="N47" s="50" t="s">
        <v>92</v>
      </c>
      <c r="O47" s="50" t="s">
        <v>93</v>
      </c>
      <c r="P47" s="50" t="s">
        <v>93</v>
      </c>
      <c r="Q47" s="50" t="s">
        <v>93</v>
      </c>
      <c r="R47" s="50" t="s">
        <v>92</v>
      </c>
      <c r="S47" s="50" t="s">
        <v>92</v>
      </c>
      <c r="T47" s="50" t="s">
        <v>93</v>
      </c>
      <c r="U47" s="50" t="s">
        <v>92</v>
      </c>
      <c r="V47" s="50" t="s">
        <v>92</v>
      </c>
      <c r="W47" s="50" t="s">
        <v>93</v>
      </c>
      <c r="X47" s="50" t="s">
        <v>92</v>
      </c>
      <c r="Y47" s="52" t="s">
        <v>92</v>
      </c>
    </row>
    <row r="48" spans="1:25" hidden="1" x14ac:dyDescent="0.35">
      <c r="A48" s="63" t="s">
        <v>81</v>
      </c>
      <c r="B48" s="64" t="s">
        <v>201</v>
      </c>
      <c r="C48" s="64" t="s">
        <v>202</v>
      </c>
      <c r="D48" s="64" t="s">
        <v>202</v>
      </c>
      <c r="E48" s="63" t="s">
        <v>750</v>
      </c>
      <c r="F48" s="50" t="s">
        <v>203</v>
      </c>
      <c r="G48" s="63">
        <v>524560</v>
      </c>
      <c r="H48" s="50" t="s">
        <v>204</v>
      </c>
      <c r="I48" s="51">
        <v>46.356949999999998</v>
      </c>
      <c r="J48" s="51">
        <v>-79.468176</v>
      </c>
      <c r="K48" s="50"/>
      <c r="L48" s="50" t="s">
        <v>92</v>
      </c>
      <c r="M48" s="50" t="s">
        <v>42</v>
      </c>
      <c r="N48" s="50" t="s">
        <v>93</v>
      </c>
      <c r="O48" s="50" t="s">
        <v>93</v>
      </c>
      <c r="P48" s="50" t="s">
        <v>93</v>
      </c>
      <c r="Q48" s="50" t="s">
        <v>93</v>
      </c>
      <c r="R48" s="50" t="s">
        <v>93</v>
      </c>
      <c r="S48" s="50" t="s">
        <v>93</v>
      </c>
      <c r="T48" s="50" t="s">
        <v>93</v>
      </c>
      <c r="U48" s="50" t="s">
        <v>93</v>
      </c>
      <c r="V48" s="50" t="s">
        <v>93</v>
      </c>
      <c r="W48" s="50" t="s">
        <v>93</v>
      </c>
      <c r="X48" s="50" t="s">
        <v>93</v>
      </c>
      <c r="Y48" s="50" t="s">
        <v>93</v>
      </c>
    </row>
    <row r="49" spans="1:25" hidden="1" x14ac:dyDescent="0.35">
      <c r="A49" s="63" t="s">
        <v>81</v>
      </c>
      <c r="B49" s="64" t="s">
        <v>205</v>
      </c>
      <c r="C49" s="64" t="s">
        <v>206</v>
      </c>
      <c r="D49" s="64" t="s">
        <v>207</v>
      </c>
      <c r="E49" s="63" t="s">
        <v>750</v>
      </c>
      <c r="F49" s="50" t="s">
        <v>208</v>
      </c>
      <c r="G49" s="63">
        <v>524620</v>
      </c>
      <c r="H49" s="50" t="s">
        <v>209</v>
      </c>
      <c r="I49" s="51">
        <v>46.532055</v>
      </c>
      <c r="J49" s="51">
        <v>-84.250423999999995</v>
      </c>
      <c r="K49" s="50"/>
      <c r="L49" s="50" t="s">
        <v>93</v>
      </c>
      <c r="M49" s="50" t="s">
        <v>42</v>
      </c>
      <c r="N49" s="50" t="s">
        <v>92</v>
      </c>
      <c r="O49" s="50" t="s">
        <v>92</v>
      </c>
      <c r="P49" s="50" t="s">
        <v>92</v>
      </c>
      <c r="Q49" s="50" t="s">
        <v>93</v>
      </c>
      <c r="R49" s="50" t="s">
        <v>92</v>
      </c>
      <c r="S49" s="50" t="s">
        <v>92</v>
      </c>
      <c r="T49" s="50" t="s">
        <v>93</v>
      </c>
      <c r="U49" s="50" t="s">
        <v>92</v>
      </c>
      <c r="V49" s="50" t="s">
        <v>92</v>
      </c>
      <c r="W49" s="50" t="s">
        <v>93</v>
      </c>
      <c r="X49" s="52" t="s">
        <v>92</v>
      </c>
      <c r="Y49" s="50" t="s">
        <v>92</v>
      </c>
    </row>
    <row r="50" spans="1:25" hidden="1" x14ac:dyDescent="0.35">
      <c r="A50" s="63" t="s">
        <v>81</v>
      </c>
      <c r="B50" s="64" t="s">
        <v>210</v>
      </c>
      <c r="C50" s="64" t="s">
        <v>211</v>
      </c>
      <c r="D50" s="64" t="s">
        <v>212</v>
      </c>
      <c r="E50" s="63" t="s">
        <v>750</v>
      </c>
      <c r="F50" s="50" t="s">
        <v>213</v>
      </c>
      <c r="G50" s="63">
        <v>524619</v>
      </c>
      <c r="H50" s="50" t="s">
        <v>214</v>
      </c>
      <c r="I50" s="51">
        <v>48.408338999999998</v>
      </c>
      <c r="J50" s="51">
        <v>-89.258336999999997</v>
      </c>
      <c r="K50" s="50"/>
      <c r="L50" s="50" t="s">
        <v>93</v>
      </c>
      <c r="M50" s="50" t="s">
        <v>42</v>
      </c>
      <c r="N50" s="50" t="s">
        <v>92</v>
      </c>
      <c r="O50" s="50" t="s">
        <v>92</v>
      </c>
      <c r="P50" s="50" t="s">
        <v>93</v>
      </c>
      <c r="Q50" s="50" t="s">
        <v>93</v>
      </c>
      <c r="R50" s="50" t="s">
        <v>92</v>
      </c>
      <c r="S50" s="50" t="s">
        <v>92</v>
      </c>
      <c r="T50" s="50" t="s">
        <v>93</v>
      </c>
      <c r="U50" s="50" t="s">
        <v>92</v>
      </c>
      <c r="V50" s="50" t="s">
        <v>92</v>
      </c>
      <c r="W50" s="50" t="s">
        <v>93</v>
      </c>
      <c r="X50" s="50" t="s">
        <v>92</v>
      </c>
      <c r="Y50" s="50" t="s">
        <v>92</v>
      </c>
    </row>
    <row r="51" spans="1:25" hidden="1" x14ac:dyDescent="0.35">
      <c r="A51" s="63" t="s">
        <v>81</v>
      </c>
      <c r="B51" s="64" t="s">
        <v>215</v>
      </c>
      <c r="C51" s="64" t="s">
        <v>216</v>
      </c>
      <c r="D51" s="64" t="s">
        <v>217</v>
      </c>
      <c r="E51" s="63" t="s">
        <v>750</v>
      </c>
      <c r="F51" s="50" t="s">
        <v>218</v>
      </c>
      <c r="G51" s="63">
        <v>524567</v>
      </c>
      <c r="H51" s="50" t="s">
        <v>219</v>
      </c>
      <c r="I51" s="51">
        <v>42.244444000000001</v>
      </c>
      <c r="J51" s="51">
        <v>-82.951390000000004</v>
      </c>
      <c r="K51" s="50"/>
      <c r="L51" s="50" t="s">
        <v>92</v>
      </c>
      <c r="M51" s="50" t="s">
        <v>42</v>
      </c>
      <c r="N51" s="50" t="s">
        <v>93</v>
      </c>
      <c r="O51" s="50" t="s">
        <v>93</v>
      </c>
      <c r="P51" s="50" t="s">
        <v>93</v>
      </c>
      <c r="Q51" s="50" t="s">
        <v>93</v>
      </c>
      <c r="R51" s="50" t="s">
        <v>92</v>
      </c>
      <c r="S51" s="50" t="s">
        <v>92</v>
      </c>
      <c r="T51" s="50" t="s">
        <v>93</v>
      </c>
      <c r="U51" s="50" t="s">
        <v>92</v>
      </c>
      <c r="V51" s="50" t="s">
        <v>92</v>
      </c>
      <c r="W51" s="50" t="s">
        <v>93</v>
      </c>
      <c r="X51" s="50" t="s">
        <v>92</v>
      </c>
      <c r="Y51" s="50" t="s">
        <v>92</v>
      </c>
    </row>
    <row r="52" spans="1:25" hidden="1" x14ac:dyDescent="0.35">
      <c r="A52" s="63" t="s">
        <v>81</v>
      </c>
      <c r="B52" s="64" t="s">
        <v>329</v>
      </c>
      <c r="C52" s="64" t="s">
        <v>330</v>
      </c>
      <c r="D52" s="64" t="s">
        <v>331</v>
      </c>
      <c r="E52" s="63" t="s">
        <v>754</v>
      </c>
      <c r="F52" s="50" t="s">
        <v>332</v>
      </c>
      <c r="G52" s="63">
        <v>524544</v>
      </c>
      <c r="H52" s="50" t="s">
        <v>333</v>
      </c>
      <c r="I52" s="51">
        <v>49.886670000000002</v>
      </c>
      <c r="J52" s="51">
        <v>-99.962783999999999</v>
      </c>
      <c r="K52" s="50"/>
      <c r="L52" s="50" t="s">
        <v>93</v>
      </c>
      <c r="M52" s="50" t="s">
        <v>42</v>
      </c>
      <c r="N52" s="50" t="s">
        <v>92</v>
      </c>
      <c r="O52" s="50" t="s">
        <v>93</v>
      </c>
      <c r="P52" s="50" t="s">
        <v>93</v>
      </c>
      <c r="Q52" s="50" t="s">
        <v>93</v>
      </c>
      <c r="R52" s="50" t="s">
        <v>93</v>
      </c>
      <c r="S52" s="50" t="s">
        <v>93</v>
      </c>
      <c r="T52" s="50" t="s">
        <v>92</v>
      </c>
      <c r="U52" s="50" t="s">
        <v>92</v>
      </c>
      <c r="V52" s="50" t="s">
        <v>92</v>
      </c>
      <c r="W52" s="50" t="s">
        <v>93</v>
      </c>
      <c r="X52" s="50" t="s">
        <v>92</v>
      </c>
      <c r="Y52" s="50" t="s">
        <v>92</v>
      </c>
    </row>
    <row r="53" spans="1:25" hidden="1" x14ac:dyDescent="0.35">
      <c r="A53" s="63" t="s">
        <v>764</v>
      </c>
      <c r="B53" s="64" t="s">
        <v>334</v>
      </c>
      <c r="C53" s="64" t="s">
        <v>335</v>
      </c>
      <c r="D53" s="64" t="s">
        <v>336</v>
      </c>
      <c r="E53" s="63" t="s">
        <v>754</v>
      </c>
      <c r="F53" s="50" t="s">
        <v>337</v>
      </c>
      <c r="G53" s="63">
        <v>524617</v>
      </c>
      <c r="H53" s="50" t="s">
        <v>338</v>
      </c>
      <c r="I53" s="51">
        <v>49.875605999999998</v>
      </c>
      <c r="J53" s="51">
        <v>-97.391807999999997</v>
      </c>
      <c r="K53" s="50"/>
      <c r="L53" s="50" t="s">
        <v>93</v>
      </c>
      <c r="M53" s="50" t="s">
        <v>42</v>
      </c>
      <c r="N53" s="50" t="s">
        <v>92</v>
      </c>
      <c r="O53" s="50" t="s">
        <v>93</v>
      </c>
      <c r="P53" s="50" t="s">
        <v>93</v>
      </c>
      <c r="Q53" s="50" t="s">
        <v>93</v>
      </c>
      <c r="R53" s="50" t="s">
        <v>92</v>
      </c>
      <c r="S53" s="50" t="s">
        <v>92</v>
      </c>
      <c r="T53" s="50" t="s">
        <v>92</v>
      </c>
      <c r="U53" s="50" t="s">
        <v>92</v>
      </c>
      <c r="V53" s="50" t="s">
        <v>92</v>
      </c>
      <c r="W53" s="50" t="s">
        <v>93</v>
      </c>
      <c r="X53" s="50" t="s">
        <v>92</v>
      </c>
      <c r="Y53" s="50" t="s">
        <v>92</v>
      </c>
    </row>
    <row r="54" spans="1:25" hidden="1" x14ac:dyDescent="0.35">
      <c r="A54" s="63" t="s">
        <v>81</v>
      </c>
      <c r="B54" s="64" t="s">
        <v>339</v>
      </c>
      <c r="C54" s="64" t="s">
        <v>340</v>
      </c>
      <c r="D54" s="64" t="s">
        <v>326</v>
      </c>
      <c r="E54" s="63" t="s">
        <v>754</v>
      </c>
      <c r="F54" s="50" t="s">
        <v>341</v>
      </c>
      <c r="G54" s="63">
        <v>524568</v>
      </c>
      <c r="H54" s="50" t="s">
        <v>342</v>
      </c>
      <c r="I54" s="51">
        <v>49.951934999999999</v>
      </c>
      <c r="J54" s="51">
        <v>-97.229264999999998</v>
      </c>
      <c r="K54" s="50"/>
      <c r="L54" s="50" t="s">
        <v>93</v>
      </c>
      <c r="M54" s="50" t="s">
        <v>42</v>
      </c>
      <c r="N54" s="50" t="s">
        <v>92</v>
      </c>
      <c r="O54" s="50" t="s">
        <v>93</v>
      </c>
      <c r="P54" s="50" t="s">
        <v>93</v>
      </c>
      <c r="Q54" s="50" t="s">
        <v>93</v>
      </c>
      <c r="R54" s="50" t="s">
        <v>93</v>
      </c>
      <c r="S54" s="50" t="s">
        <v>93</v>
      </c>
      <c r="T54" s="50" t="s">
        <v>93</v>
      </c>
      <c r="U54" s="50" t="s">
        <v>93</v>
      </c>
      <c r="V54" s="50" t="s">
        <v>93</v>
      </c>
      <c r="W54" s="50" t="s">
        <v>93</v>
      </c>
      <c r="X54" s="50" t="s">
        <v>93</v>
      </c>
      <c r="Y54" s="50" t="s">
        <v>93</v>
      </c>
    </row>
    <row r="55" spans="1:25" hidden="1" x14ac:dyDescent="0.35">
      <c r="A55" s="63" t="s">
        <v>81</v>
      </c>
      <c r="B55" s="64" t="s">
        <v>343</v>
      </c>
      <c r="C55" s="64" t="s">
        <v>344</v>
      </c>
      <c r="D55" s="64" t="s">
        <v>326</v>
      </c>
      <c r="E55" s="63" t="s">
        <v>754</v>
      </c>
      <c r="F55" s="50" t="s">
        <v>341</v>
      </c>
      <c r="G55" s="63">
        <v>524564</v>
      </c>
      <c r="H55" s="50" t="s">
        <v>345</v>
      </c>
      <c r="I55" s="51">
        <v>49.839934</v>
      </c>
      <c r="J55" s="51">
        <v>-97.208597999999995</v>
      </c>
      <c r="K55" s="50"/>
      <c r="L55" s="50" t="s">
        <v>93</v>
      </c>
      <c r="M55" s="50" t="s">
        <v>42</v>
      </c>
      <c r="N55" s="50" t="s">
        <v>92</v>
      </c>
      <c r="O55" s="50" t="s">
        <v>93</v>
      </c>
      <c r="P55" s="50" t="s">
        <v>92</v>
      </c>
      <c r="Q55" s="50" t="s">
        <v>93</v>
      </c>
      <c r="R55" s="50" t="s">
        <v>93</v>
      </c>
      <c r="S55" s="50" t="s">
        <v>93</v>
      </c>
      <c r="T55" s="50" t="s">
        <v>93</v>
      </c>
      <c r="U55" s="50" t="s">
        <v>93</v>
      </c>
      <c r="V55" s="50" t="s">
        <v>93</v>
      </c>
      <c r="W55" s="50" t="s">
        <v>93</v>
      </c>
      <c r="X55" s="50" t="s">
        <v>93</v>
      </c>
      <c r="Y55" s="50" t="s">
        <v>93</v>
      </c>
    </row>
    <row r="56" spans="1:25" hidden="1" x14ac:dyDescent="0.35">
      <c r="A56" s="63" t="s">
        <v>81</v>
      </c>
      <c r="B56" s="64" t="s">
        <v>366</v>
      </c>
      <c r="C56" s="64" t="s">
        <v>367</v>
      </c>
      <c r="D56" s="64" t="s">
        <v>368</v>
      </c>
      <c r="E56" s="63" t="s">
        <v>751</v>
      </c>
      <c r="F56" s="50" t="s">
        <v>369</v>
      </c>
      <c r="G56" s="63">
        <v>524613</v>
      </c>
      <c r="H56" s="50" t="s">
        <v>370</v>
      </c>
      <c r="I56" s="51">
        <v>50.449525999999999</v>
      </c>
      <c r="J56" s="51">
        <v>-104.53151</v>
      </c>
      <c r="K56" s="50"/>
      <c r="L56" s="50" t="s">
        <v>93</v>
      </c>
      <c r="M56" s="50" t="s">
        <v>42</v>
      </c>
      <c r="N56" s="50" t="s">
        <v>92</v>
      </c>
      <c r="O56" s="50" t="s">
        <v>93</v>
      </c>
      <c r="P56" s="50" t="s">
        <v>93</v>
      </c>
      <c r="Q56" s="50" t="s">
        <v>93</v>
      </c>
      <c r="R56" s="50" t="s">
        <v>92</v>
      </c>
      <c r="S56" s="50" t="s">
        <v>92</v>
      </c>
      <c r="T56" s="50" t="s">
        <v>92</v>
      </c>
      <c r="U56" s="50" t="s">
        <v>92</v>
      </c>
      <c r="V56" s="50" t="s">
        <v>92</v>
      </c>
      <c r="W56" s="50" t="s">
        <v>93</v>
      </c>
      <c r="X56" s="50" t="s">
        <v>92</v>
      </c>
      <c r="Y56" s="50" t="s">
        <v>92</v>
      </c>
    </row>
    <row r="57" spans="1:25" hidden="1" x14ac:dyDescent="0.35">
      <c r="A57" s="63" t="s">
        <v>81</v>
      </c>
      <c r="B57" s="64" t="s">
        <v>371</v>
      </c>
      <c r="C57" s="64" t="s">
        <v>372</v>
      </c>
      <c r="D57" s="64" t="s">
        <v>373</v>
      </c>
      <c r="E57" s="63" t="s">
        <v>751</v>
      </c>
      <c r="F57" s="50" t="s">
        <v>374</v>
      </c>
      <c r="G57" s="63">
        <v>524562</v>
      </c>
      <c r="H57" s="50" t="s">
        <v>375</v>
      </c>
      <c r="I57" s="51">
        <v>52.192715999999997</v>
      </c>
      <c r="J57" s="51">
        <v>-106.688121</v>
      </c>
      <c r="K57" s="50"/>
      <c r="L57" s="50" t="s">
        <v>93</v>
      </c>
      <c r="M57" s="50" t="s">
        <v>42</v>
      </c>
      <c r="N57" s="50" t="s">
        <v>92</v>
      </c>
      <c r="O57" s="50" t="s">
        <v>93</v>
      </c>
      <c r="P57" s="50" t="s">
        <v>93</v>
      </c>
      <c r="Q57" s="50" t="s">
        <v>93</v>
      </c>
      <c r="R57" s="50" t="s">
        <v>92</v>
      </c>
      <c r="S57" s="50" t="s">
        <v>92</v>
      </c>
      <c r="T57" s="50" t="s">
        <v>93</v>
      </c>
      <c r="U57" s="50" t="s">
        <v>92</v>
      </c>
      <c r="V57" s="50" t="s">
        <v>92</v>
      </c>
      <c r="W57" s="50" t="s">
        <v>93</v>
      </c>
      <c r="X57" s="50" t="s">
        <v>92</v>
      </c>
      <c r="Y57" s="50" t="s">
        <v>92</v>
      </c>
    </row>
    <row r="58" spans="1:25" hidden="1" x14ac:dyDescent="0.35">
      <c r="A58" s="63" t="s">
        <v>81</v>
      </c>
      <c r="B58" s="64" t="s">
        <v>376</v>
      </c>
      <c r="C58" s="64" t="s">
        <v>377</v>
      </c>
      <c r="D58" s="64" t="s">
        <v>378</v>
      </c>
      <c r="E58" s="63" t="s">
        <v>751</v>
      </c>
      <c r="F58" s="50" t="s">
        <v>379</v>
      </c>
      <c r="G58" s="63">
        <v>524612</v>
      </c>
      <c r="H58" s="50" t="s">
        <v>380</v>
      </c>
      <c r="I58" s="51">
        <v>50.286673</v>
      </c>
      <c r="J58" s="51">
        <v>-107.82222400000001</v>
      </c>
      <c r="K58" s="50"/>
      <c r="L58" s="50" t="s">
        <v>93</v>
      </c>
      <c r="M58" s="50" t="s">
        <v>42</v>
      </c>
      <c r="N58" s="50" t="s">
        <v>92</v>
      </c>
      <c r="O58" s="50" t="s">
        <v>93</v>
      </c>
      <c r="P58" s="50" t="s">
        <v>92</v>
      </c>
      <c r="Q58" s="50" t="s">
        <v>93</v>
      </c>
      <c r="R58" s="50" t="s">
        <v>93</v>
      </c>
      <c r="S58" s="50" t="s">
        <v>92</v>
      </c>
      <c r="T58" s="50" t="s">
        <v>93</v>
      </c>
      <c r="U58" s="50" t="s">
        <v>92</v>
      </c>
      <c r="V58" s="50" t="s">
        <v>92</v>
      </c>
      <c r="W58" s="50" t="s">
        <v>93</v>
      </c>
      <c r="X58" s="50" t="s">
        <v>92</v>
      </c>
      <c r="Y58" s="50" t="s">
        <v>92</v>
      </c>
    </row>
    <row r="59" spans="1:25" hidden="1" x14ac:dyDescent="0.35">
      <c r="A59" s="63" t="s">
        <v>81</v>
      </c>
      <c r="B59" s="64" t="s">
        <v>411</v>
      </c>
      <c r="C59" s="64" t="s">
        <v>412</v>
      </c>
      <c r="D59" s="64" t="s">
        <v>413</v>
      </c>
      <c r="E59" s="63" t="s">
        <v>753</v>
      </c>
      <c r="F59" s="50" t="s">
        <v>414</v>
      </c>
      <c r="G59" s="63">
        <v>524593</v>
      </c>
      <c r="H59" s="50" t="s">
        <v>415</v>
      </c>
      <c r="I59" s="51">
        <v>53.563063999999997</v>
      </c>
      <c r="J59" s="51">
        <v>-113.765563</v>
      </c>
      <c r="K59" s="50"/>
      <c r="L59" s="50" t="s">
        <v>93</v>
      </c>
      <c r="M59" s="50" t="s">
        <v>42</v>
      </c>
      <c r="N59" s="50" t="s">
        <v>92</v>
      </c>
      <c r="O59" s="50" t="s">
        <v>93</v>
      </c>
      <c r="P59" s="50" t="s">
        <v>92</v>
      </c>
      <c r="Q59" s="50" t="s">
        <v>93</v>
      </c>
      <c r="R59" s="50" t="s">
        <v>92</v>
      </c>
      <c r="S59" s="50" t="s">
        <v>92</v>
      </c>
      <c r="T59" s="50" t="s">
        <v>93</v>
      </c>
      <c r="U59" s="50" t="s">
        <v>92</v>
      </c>
      <c r="V59" s="50" t="s">
        <v>92</v>
      </c>
      <c r="W59" s="50" t="s">
        <v>93</v>
      </c>
      <c r="X59" s="50" t="s">
        <v>92</v>
      </c>
      <c r="Y59" s="50" t="s">
        <v>92</v>
      </c>
    </row>
    <row r="60" spans="1:25" hidden="1" x14ac:dyDescent="0.35">
      <c r="A60" s="63" t="s">
        <v>81</v>
      </c>
      <c r="B60" s="64" t="s">
        <v>416</v>
      </c>
      <c r="C60" s="64" t="s">
        <v>417</v>
      </c>
      <c r="D60" s="64" t="s">
        <v>418</v>
      </c>
      <c r="E60" s="63" t="s">
        <v>753</v>
      </c>
      <c r="F60" s="50" t="s">
        <v>419</v>
      </c>
      <c r="G60" s="63">
        <v>524552</v>
      </c>
      <c r="H60" s="50" t="s">
        <v>420</v>
      </c>
      <c r="I60" s="51">
        <v>50.982818000000002</v>
      </c>
      <c r="J60" s="51">
        <v>-113.904855</v>
      </c>
      <c r="K60" s="50"/>
      <c r="L60" s="50" t="s">
        <v>93</v>
      </c>
      <c r="M60" s="50" t="s">
        <v>42</v>
      </c>
      <c r="N60" s="50" t="s">
        <v>92</v>
      </c>
      <c r="O60" s="50" t="s">
        <v>92</v>
      </c>
      <c r="P60" s="50" t="s">
        <v>92</v>
      </c>
      <c r="Q60" s="50" t="s">
        <v>93</v>
      </c>
      <c r="R60" s="50" t="s">
        <v>92</v>
      </c>
      <c r="S60" s="50" t="s">
        <v>93</v>
      </c>
      <c r="T60" s="50" t="s">
        <v>93</v>
      </c>
      <c r="U60" s="50" t="s">
        <v>93</v>
      </c>
      <c r="V60" s="50" t="s">
        <v>93</v>
      </c>
      <c r="W60" s="50" t="s">
        <v>93</v>
      </c>
      <c r="X60" s="50" t="s">
        <v>93</v>
      </c>
      <c r="Y60" s="50" t="s">
        <v>93</v>
      </c>
    </row>
    <row r="61" spans="1:25" hidden="1" x14ac:dyDescent="0.35">
      <c r="A61" s="63" t="s">
        <v>81</v>
      </c>
      <c r="B61" s="64" t="s">
        <v>421</v>
      </c>
      <c r="C61" s="64" t="s">
        <v>422</v>
      </c>
      <c r="D61" s="64" t="s">
        <v>418</v>
      </c>
      <c r="E61" s="63" t="s">
        <v>753</v>
      </c>
      <c r="F61" s="50" t="s">
        <v>423</v>
      </c>
      <c r="G61" s="63">
        <v>524554</v>
      </c>
      <c r="H61" s="50" t="s">
        <v>424</v>
      </c>
      <c r="I61" s="51">
        <v>51.058601000000003</v>
      </c>
      <c r="J61" s="51">
        <v>-114.001177</v>
      </c>
      <c r="K61" s="50"/>
      <c r="L61" s="50" t="s">
        <v>93</v>
      </c>
      <c r="M61" s="50" t="s">
        <v>42</v>
      </c>
      <c r="N61" s="50" t="s">
        <v>92</v>
      </c>
      <c r="O61" s="50" t="s">
        <v>92</v>
      </c>
      <c r="P61" s="50" t="s">
        <v>92</v>
      </c>
      <c r="Q61" s="50" t="s">
        <v>92</v>
      </c>
      <c r="R61" s="50" t="s">
        <v>93</v>
      </c>
      <c r="S61" s="50" t="s">
        <v>93</v>
      </c>
      <c r="T61" s="50" t="s">
        <v>93</v>
      </c>
      <c r="U61" s="50" t="s">
        <v>93</v>
      </c>
      <c r="V61" s="50" t="s">
        <v>92</v>
      </c>
      <c r="W61" s="50" t="s">
        <v>92</v>
      </c>
      <c r="X61" s="50" t="s">
        <v>93</v>
      </c>
      <c r="Y61" s="50" t="s">
        <v>93</v>
      </c>
    </row>
    <row r="62" spans="1:25" hidden="1" x14ac:dyDescent="0.35">
      <c r="A62" s="63" t="s">
        <v>81</v>
      </c>
      <c r="B62" s="64" t="s">
        <v>425</v>
      </c>
      <c r="C62" s="64" t="s">
        <v>426</v>
      </c>
      <c r="D62" s="64" t="s">
        <v>418</v>
      </c>
      <c r="E62" s="63" t="s">
        <v>753</v>
      </c>
      <c r="F62" s="50" t="s">
        <v>427</v>
      </c>
      <c r="G62" s="63">
        <v>524545</v>
      </c>
      <c r="H62" s="50" t="s">
        <v>428</v>
      </c>
      <c r="I62" s="51">
        <v>51.081341999999999</v>
      </c>
      <c r="J62" s="51">
        <v>-113.999714</v>
      </c>
      <c r="K62" s="50"/>
      <c r="L62" s="50" t="s">
        <v>93</v>
      </c>
      <c r="M62" s="50" t="s">
        <v>42</v>
      </c>
      <c r="N62" s="50" t="s">
        <v>92</v>
      </c>
      <c r="O62" s="50" t="s">
        <v>93</v>
      </c>
      <c r="P62" s="50" t="s">
        <v>92</v>
      </c>
      <c r="Q62" s="50" t="s">
        <v>93</v>
      </c>
      <c r="R62" s="50" t="s">
        <v>92</v>
      </c>
      <c r="S62" s="50" t="s">
        <v>92</v>
      </c>
      <c r="T62" s="50" t="s">
        <v>93</v>
      </c>
      <c r="U62" s="50" t="s">
        <v>92</v>
      </c>
      <c r="V62" s="50" t="s">
        <v>92</v>
      </c>
      <c r="W62" s="50" t="s">
        <v>93</v>
      </c>
      <c r="X62" s="50" t="s">
        <v>92</v>
      </c>
      <c r="Y62" s="50" t="s">
        <v>92</v>
      </c>
    </row>
    <row r="63" spans="1:25" hidden="1" x14ac:dyDescent="0.35">
      <c r="A63" s="63" t="s">
        <v>81</v>
      </c>
      <c r="B63" s="64" t="s">
        <v>429</v>
      </c>
      <c r="C63" s="64" t="s">
        <v>430</v>
      </c>
      <c r="D63" s="64" t="s">
        <v>418</v>
      </c>
      <c r="E63" s="63" t="s">
        <v>753</v>
      </c>
      <c r="F63" s="50" t="s">
        <v>431</v>
      </c>
      <c r="G63" s="63">
        <v>524551</v>
      </c>
      <c r="H63" s="50" t="s">
        <v>432</v>
      </c>
      <c r="I63" s="51">
        <v>50.957500000000003</v>
      </c>
      <c r="J63" s="51">
        <v>-113.95917</v>
      </c>
      <c r="K63" s="50"/>
      <c r="L63" s="50" t="s">
        <v>93</v>
      </c>
      <c r="M63" s="50" t="s">
        <v>42</v>
      </c>
      <c r="N63" s="50" t="s">
        <v>92</v>
      </c>
      <c r="O63" s="50" t="s">
        <v>92</v>
      </c>
      <c r="P63" s="50" t="s">
        <v>92</v>
      </c>
      <c r="Q63" s="50" t="s">
        <v>93</v>
      </c>
      <c r="R63" s="50" t="s">
        <v>92</v>
      </c>
      <c r="S63" s="50" t="s">
        <v>93</v>
      </c>
      <c r="T63" s="50" t="s">
        <v>93</v>
      </c>
      <c r="U63" s="50" t="s">
        <v>92</v>
      </c>
      <c r="V63" s="50" t="s">
        <v>92</v>
      </c>
      <c r="W63" s="50" t="s">
        <v>92</v>
      </c>
      <c r="X63" s="50" t="s">
        <v>93</v>
      </c>
      <c r="Y63" s="50" t="s">
        <v>93</v>
      </c>
    </row>
    <row r="64" spans="1:25" hidden="1" x14ac:dyDescent="0.35">
      <c r="A64" s="63" t="s">
        <v>81</v>
      </c>
      <c r="B64" s="64" t="s">
        <v>437</v>
      </c>
      <c r="C64" s="64" t="s">
        <v>438</v>
      </c>
      <c r="D64" s="64" t="s">
        <v>438</v>
      </c>
      <c r="E64" s="63" t="s">
        <v>753</v>
      </c>
      <c r="F64" s="50" t="s">
        <v>439</v>
      </c>
      <c r="G64" s="63">
        <v>524602</v>
      </c>
      <c r="H64" s="50" t="s">
        <v>440</v>
      </c>
      <c r="I64" s="51">
        <v>53.224350000000001</v>
      </c>
      <c r="J64" s="51">
        <v>-114.999723</v>
      </c>
      <c r="K64" s="50"/>
      <c r="L64" s="50" t="s">
        <v>93</v>
      </c>
      <c r="M64" s="50" t="s">
        <v>42</v>
      </c>
      <c r="N64" s="50" t="s">
        <v>92</v>
      </c>
      <c r="O64" s="50" t="s">
        <v>92</v>
      </c>
      <c r="P64" s="50" t="s">
        <v>92</v>
      </c>
      <c r="Q64" s="50" t="s">
        <v>93</v>
      </c>
      <c r="R64" s="50" t="s">
        <v>93</v>
      </c>
      <c r="S64" s="50" t="s">
        <v>93</v>
      </c>
      <c r="T64" s="50" t="s">
        <v>93</v>
      </c>
      <c r="U64" s="50" t="s">
        <v>93</v>
      </c>
      <c r="V64" s="50" t="s">
        <v>93</v>
      </c>
      <c r="W64" s="50" t="s">
        <v>93</v>
      </c>
      <c r="X64" s="50" t="s">
        <v>93</v>
      </c>
      <c r="Y64" s="50" t="s">
        <v>93</v>
      </c>
    </row>
    <row r="65" spans="1:25" hidden="1" x14ac:dyDescent="0.35">
      <c r="A65" s="63" t="s">
        <v>81</v>
      </c>
      <c r="B65" s="64" t="s">
        <v>441</v>
      </c>
      <c r="C65" s="64" t="s">
        <v>442</v>
      </c>
      <c r="D65" s="64" t="s">
        <v>443</v>
      </c>
      <c r="E65" s="63" t="s">
        <v>753</v>
      </c>
      <c r="F65" s="50" t="s">
        <v>444</v>
      </c>
      <c r="G65" s="63">
        <v>524590</v>
      </c>
      <c r="H65" s="50" t="s">
        <v>445</v>
      </c>
      <c r="I65" s="51">
        <v>53.563090000000003</v>
      </c>
      <c r="J65" s="51">
        <v>-113.597583</v>
      </c>
      <c r="K65" s="50"/>
      <c r="L65" s="50" t="s">
        <v>93</v>
      </c>
      <c r="M65" s="50" t="s">
        <v>42</v>
      </c>
      <c r="N65" s="50" t="s">
        <v>92</v>
      </c>
      <c r="O65" s="50" t="s">
        <v>93</v>
      </c>
      <c r="P65" s="50" t="s">
        <v>93</v>
      </c>
      <c r="Q65" s="50" t="s">
        <v>93</v>
      </c>
      <c r="R65" s="50" t="s">
        <v>93</v>
      </c>
      <c r="S65" s="50" t="s">
        <v>93</v>
      </c>
      <c r="T65" s="50" t="s">
        <v>93</v>
      </c>
      <c r="U65" s="50" t="s">
        <v>93</v>
      </c>
      <c r="V65" s="50" t="s">
        <v>92</v>
      </c>
      <c r="W65" s="50" t="s">
        <v>92</v>
      </c>
      <c r="X65" s="50" t="s">
        <v>93</v>
      </c>
      <c r="Y65" s="50" t="s">
        <v>93</v>
      </c>
    </row>
    <row r="66" spans="1:25" hidden="1" x14ac:dyDescent="0.35">
      <c r="A66" s="63" t="s">
        <v>81</v>
      </c>
      <c r="B66" s="64" t="s">
        <v>446</v>
      </c>
      <c r="C66" s="64" t="s">
        <v>447</v>
      </c>
      <c r="D66" s="64" t="s">
        <v>447</v>
      </c>
      <c r="E66" s="63" t="s">
        <v>753</v>
      </c>
      <c r="F66" s="50" t="s">
        <v>448</v>
      </c>
      <c r="G66" s="63">
        <v>524550</v>
      </c>
      <c r="H66" s="50" t="s">
        <v>449</v>
      </c>
      <c r="I66" s="51">
        <v>54.808267999999998</v>
      </c>
      <c r="J66" s="51">
        <v>-112.76961799999999</v>
      </c>
      <c r="K66" s="50"/>
      <c r="L66" s="50" t="s">
        <v>93</v>
      </c>
      <c r="M66" s="50" t="s">
        <v>42</v>
      </c>
      <c r="N66" s="50" t="s">
        <v>92</v>
      </c>
      <c r="O66" s="50" t="s">
        <v>92</v>
      </c>
      <c r="P66" s="50" t="s">
        <v>92</v>
      </c>
      <c r="Q66" s="50" t="s">
        <v>93</v>
      </c>
      <c r="R66" s="50" t="s">
        <v>92</v>
      </c>
      <c r="S66" s="50" t="s">
        <v>93</v>
      </c>
      <c r="T66" s="50" t="s">
        <v>93</v>
      </c>
      <c r="U66" s="50" t="s">
        <v>92</v>
      </c>
      <c r="V66" s="50" t="s">
        <v>92</v>
      </c>
      <c r="W66" s="50" t="s">
        <v>93</v>
      </c>
      <c r="X66" s="50" t="s">
        <v>92</v>
      </c>
      <c r="Y66" s="50" t="s">
        <v>92</v>
      </c>
    </row>
    <row r="67" spans="1:25" hidden="1" x14ac:dyDescent="0.35">
      <c r="A67" s="63" t="s">
        <v>81</v>
      </c>
      <c r="B67" s="64" t="s">
        <v>450</v>
      </c>
      <c r="C67" s="64" t="s">
        <v>451</v>
      </c>
      <c r="D67" s="64" t="s">
        <v>452</v>
      </c>
      <c r="E67" s="63" t="s">
        <v>753</v>
      </c>
      <c r="F67" s="50" t="s">
        <v>453</v>
      </c>
      <c r="G67" s="63">
        <v>524601</v>
      </c>
      <c r="H67" s="50" t="s">
        <v>454</v>
      </c>
      <c r="I67" s="51">
        <v>53.394419999999997</v>
      </c>
      <c r="J67" s="51">
        <v>-117.60352</v>
      </c>
      <c r="K67" s="50"/>
      <c r="L67" s="50" t="s">
        <v>93</v>
      </c>
      <c r="M67" s="50" t="s">
        <v>42</v>
      </c>
      <c r="N67" s="50" t="s">
        <v>92</v>
      </c>
      <c r="O67" s="50" t="s">
        <v>93</v>
      </c>
      <c r="P67" s="50" t="s">
        <v>93</v>
      </c>
      <c r="Q67" s="50" t="s">
        <v>93</v>
      </c>
      <c r="R67" s="50" t="s">
        <v>93</v>
      </c>
      <c r="S67" s="50" t="s">
        <v>92</v>
      </c>
      <c r="T67" s="50" t="s">
        <v>93</v>
      </c>
      <c r="U67" s="50" t="s">
        <v>92</v>
      </c>
      <c r="V67" s="50" t="s">
        <v>92</v>
      </c>
      <c r="W67" s="50" t="s">
        <v>93</v>
      </c>
      <c r="X67" s="50" t="s">
        <v>92</v>
      </c>
      <c r="Y67" s="50" t="s">
        <v>92</v>
      </c>
    </row>
    <row r="68" spans="1:25" hidden="1" x14ac:dyDescent="0.35">
      <c r="A68" s="63" t="s">
        <v>81</v>
      </c>
      <c r="B68" s="64" t="s">
        <v>455</v>
      </c>
      <c r="C68" s="64" t="s">
        <v>456</v>
      </c>
      <c r="D68" s="64" t="s">
        <v>456</v>
      </c>
      <c r="E68" s="63" t="s">
        <v>753</v>
      </c>
      <c r="F68" s="50" t="s">
        <v>435</v>
      </c>
      <c r="G68" s="63">
        <v>524596</v>
      </c>
      <c r="H68" s="50" t="s">
        <v>457</v>
      </c>
      <c r="I68" s="51">
        <v>49.702226000000003</v>
      </c>
      <c r="J68" s="51">
        <v>-112.783733</v>
      </c>
      <c r="K68" s="50"/>
      <c r="L68" s="50" t="s">
        <v>93</v>
      </c>
      <c r="M68" s="50" t="s">
        <v>42</v>
      </c>
      <c r="N68" s="50" t="s">
        <v>92</v>
      </c>
      <c r="O68" s="50" t="s">
        <v>92</v>
      </c>
      <c r="P68" s="50" t="s">
        <v>92</v>
      </c>
      <c r="Q68" s="50" t="s">
        <v>93</v>
      </c>
      <c r="R68" s="50" t="s">
        <v>93</v>
      </c>
      <c r="S68" s="50" t="s">
        <v>93</v>
      </c>
      <c r="T68" s="50" t="s">
        <v>93</v>
      </c>
      <c r="U68" s="50" t="s">
        <v>93</v>
      </c>
      <c r="V68" s="50" t="s">
        <v>93</v>
      </c>
      <c r="W68" s="50" t="s">
        <v>93</v>
      </c>
      <c r="X68" s="50" t="s">
        <v>93</v>
      </c>
      <c r="Y68" s="50" t="s">
        <v>93</v>
      </c>
    </row>
    <row r="69" spans="1:25" hidden="1" x14ac:dyDescent="0.35">
      <c r="A69" s="63" t="s">
        <v>81</v>
      </c>
      <c r="B69" s="64" t="s">
        <v>463</v>
      </c>
      <c r="C69" s="64" t="s">
        <v>464</v>
      </c>
      <c r="D69" s="64" t="s">
        <v>460</v>
      </c>
      <c r="E69" s="63" t="s">
        <v>753</v>
      </c>
      <c r="F69" s="50" t="s">
        <v>465</v>
      </c>
      <c r="G69" s="63">
        <v>524604</v>
      </c>
      <c r="H69" s="50" t="s">
        <v>466</v>
      </c>
      <c r="I69" s="51">
        <v>53.277824000000003</v>
      </c>
      <c r="J69" s="51">
        <v>-110.027502</v>
      </c>
      <c r="K69" s="50"/>
      <c r="L69" s="50" t="s">
        <v>93</v>
      </c>
      <c r="M69" s="50" t="s">
        <v>42</v>
      </c>
      <c r="N69" s="50" t="s">
        <v>92</v>
      </c>
      <c r="O69" s="50" t="s">
        <v>93</v>
      </c>
      <c r="P69" s="50" t="s">
        <v>93</v>
      </c>
      <c r="Q69" s="50" t="s">
        <v>93</v>
      </c>
      <c r="R69" s="50" t="s">
        <v>92</v>
      </c>
      <c r="S69" s="50" t="s">
        <v>92</v>
      </c>
      <c r="T69" s="50" t="s">
        <v>92</v>
      </c>
      <c r="U69" s="50" t="s">
        <v>92</v>
      </c>
      <c r="V69" s="50" t="s">
        <v>92</v>
      </c>
      <c r="W69" s="50" t="s">
        <v>93</v>
      </c>
      <c r="X69" s="50" t="s">
        <v>92</v>
      </c>
      <c r="Y69" s="50" t="s">
        <v>92</v>
      </c>
    </row>
    <row r="70" spans="1:25" hidden="1" x14ac:dyDescent="0.35">
      <c r="A70" s="63" t="s">
        <v>81</v>
      </c>
      <c r="B70" s="64" t="s">
        <v>467</v>
      </c>
      <c r="C70" s="64" t="s">
        <v>468</v>
      </c>
      <c r="D70" s="64" t="s">
        <v>468</v>
      </c>
      <c r="E70" s="63" t="s">
        <v>753</v>
      </c>
      <c r="F70" s="50" t="s">
        <v>469</v>
      </c>
      <c r="G70" s="63">
        <v>524603</v>
      </c>
      <c r="H70" s="50" t="s">
        <v>470</v>
      </c>
      <c r="I70" s="51">
        <v>50.025171999999998</v>
      </c>
      <c r="J70" s="51">
        <v>-110.70005999999999</v>
      </c>
      <c r="K70" s="50"/>
      <c r="L70" s="50" t="s">
        <v>93</v>
      </c>
      <c r="M70" s="50" t="s">
        <v>42</v>
      </c>
      <c r="N70" s="50" t="s">
        <v>92</v>
      </c>
      <c r="O70" s="50" t="s">
        <v>93</v>
      </c>
      <c r="P70" s="50" t="s">
        <v>93</v>
      </c>
      <c r="Q70" s="50" t="s">
        <v>93</v>
      </c>
      <c r="R70" s="50" t="s">
        <v>93</v>
      </c>
      <c r="S70" s="50" t="s">
        <v>93</v>
      </c>
      <c r="T70" s="50" t="s">
        <v>93</v>
      </c>
      <c r="U70" s="50" t="s">
        <v>92</v>
      </c>
      <c r="V70" s="50" t="s">
        <v>92</v>
      </c>
      <c r="W70" s="50" t="s">
        <v>93</v>
      </c>
      <c r="X70" s="50" t="s">
        <v>92</v>
      </c>
      <c r="Y70" s="50" t="s">
        <v>92</v>
      </c>
    </row>
    <row r="71" spans="1:25" hidden="1" x14ac:dyDescent="0.35">
      <c r="A71" s="63" t="s">
        <v>81</v>
      </c>
      <c r="B71" s="64" t="s">
        <v>476</v>
      </c>
      <c r="C71" s="64" t="s">
        <v>477</v>
      </c>
      <c r="D71" s="64" t="s">
        <v>478</v>
      </c>
      <c r="E71" s="63" t="s">
        <v>753</v>
      </c>
      <c r="F71" s="50" t="s">
        <v>479</v>
      </c>
      <c r="G71" s="63">
        <v>524597</v>
      </c>
      <c r="H71" s="50" t="s">
        <v>480</v>
      </c>
      <c r="I71" s="51">
        <v>51.03866</v>
      </c>
      <c r="J71" s="51">
        <v>-113.39812999999999</v>
      </c>
      <c r="K71" s="50"/>
      <c r="L71" s="50" t="s">
        <v>93</v>
      </c>
      <c r="M71" s="50" t="s">
        <v>42</v>
      </c>
      <c r="N71" s="50" t="s">
        <v>92</v>
      </c>
      <c r="O71" s="50" t="s">
        <v>93</v>
      </c>
      <c r="P71" s="50" t="s">
        <v>92</v>
      </c>
      <c r="Q71" s="50" t="s">
        <v>93</v>
      </c>
      <c r="R71" s="50" t="s">
        <v>92</v>
      </c>
      <c r="S71" s="50" t="s">
        <v>92</v>
      </c>
      <c r="T71" s="50" t="s">
        <v>93</v>
      </c>
      <c r="U71" s="50" t="s">
        <v>92</v>
      </c>
      <c r="V71" s="50" t="s">
        <v>92</v>
      </c>
      <c r="W71" s="50" t="s">
        <v>93</v>
      </c>
      <c r="X71" s="50" t="s">
        <v>92</v>
      </c>
      <c r="Y71" s="50" t="s">
        <v>92</v>
      </c>
    </row>
    <row r="72" spans="1:25" hidden="1" x14ac:dyDescent="0.35">
      <c r="A72" s="63" t="s">
        <v>81</v>
      </c>
      <c r="B72" s="64" t="s">
        <v>585</v>
      </c>
      <c r="C72" s="64" t="s">
        <v>586</v>
      </c>
      <c r="D72" s="64" t="s">
        <v>587</v>
      </c>
      <c r="E72" s="63" t="s">
        <v>753</v>
      </c>
      <c r="F72" s="50" t="s">
        <v>588</v>
      </c>
      <c r="G72" s="63">
        <v>524609</v>
      </c>
      <c r="H72" s="50" t="s">
        <v>589</v>
      </c>
      <c r="I72" s="51">
        <v>51.039569999999998</v>
      </c>
      <c r="J72" s="51">
        <v>-115.26349999999999</v>
      </c>
      <c r="K72" s="50"/>
      <c r="L72" s="50" t="s">
        <v>92</v>
      </c>
      <c r="M72" s="50" t="s">
        <v>42</v>
      </c>
      <c r="N72" s="50" t="s">
        <v>92</v>
      </c>
      <c r="O72" s="50" t="s">
        <v>93</v>
      </c>
      <c r="P72" s="50" t="s">
        <v>92</v>
      </c>
      <c r="Q72" s="50" t="s">
        <v>93</v>
      </c>
      <c r="R72" s="50" t="s">
        <v>93</v>
      </c>
      <c r="S72" s="50" t="s">
        <v>92</v>
      </c>
      <c r="T72" s="50" t="s">
        <v>92</v>
      </c>
      <c r="U72" s="50" t="s">
        <v>93</v>
      </c>
      <c r="V72" s="50" t="s">
        <v>92</v>
      </c>
      <c r="W72" s="50" t="s">
        <v>92</v>
      </c>
      <c r="X72" s="50" t="s">
        <v>93</v>
      </c>
      <c r="Y72" s="50" t="s">
        <v>93</v>
      </c>
    </row>
    <row r="73" spans="1:25" hidden="1" x14ac:dyDescent="0.35">
      <c r="A73" s="63" t="s">
        <v>81</v>
      </c>
      <c r="B73" s="64" t="s">
        <v>590</v>
      </c>
      <c r="C73" s="64" t="s">
        <v>591</v>
      </c>
      <c r="D73" s="64" t="s">
        <v>592</v>
      </c>
      <c r="E73" s="63" t="s">
        <v>755</v>
      </c>
      <c r="F73" s="50" t="s">
        <v>593</v>
      </c>
      <c r="G73" s="63">
        <v>524578</v>
      </c>
      <c r="H73" s="50" t="s">
        <v>594</v>
      </c>
      <c r="I73" s="51">
        <v>52.103737000000002</v>
      </c>
      <c r="J73" s="51">
        <v>-119.31012800000001</v>
      </c>
      <c r="K73" s="50"/>
      <c r="L73" s="50" t="s">
        <v>93</v>
      </c>
      <c r="M73" s="50" t="s">
        <v>42</v>
      </c>
      <c r="N73" s="50" t="s">
        <v>92</v>
      </c>
      <c r="O73" s="50" t="s">
        <v>92</v>
      </c>
      <c r="P73" s="50" t="s">
        <v>93</v>
      </c>
      <c r="Q73" s="50" t="s">
        <v>93</v>
      </c>
      <c r="R73" s="50" t="s">
        <v>93</v>
      </c>
      <c r="S73" s="50" t="s">
        <v>93</v>
      </c>
      <c r="T73" s="50" t="s">
        <v>93</v>
      </c>
      <c r="U73" s="50" t="s">
        <v>92</v>
      </c>
      <c r="V73" s="50" t="s">
        <v>92</v>
      </c>
      <c r="W73" s="50" t="s">
        <v>93</v>
      </c>
      <c r="X73" s="50" t="s">
        <v>92</v>
      </c>
      <c r="Y73" s="50" t="s">
        <v>92</v>
      </c>
    </row>
    <row r="74" spans="1:25" hidden="1" x14ac:dyDescent="0.35">
      <c r="A74" s="63" t="s">
        <v>81</v>
      </c>
      <c r="B74" s="64" t="s">
        <v>595</v>
      </c>
      <c r="C74" s="64" t="s">
        <v>596</v>
      </c>
      <c r="D74" s="64" t="s">
        <v>596</v>
      </c>
      <c r="E74" s="63" t="s">
        <v>755</v>
      </c>
      <c r="F74" s="50" t="s">
        <v>597</v>
      </c>
      <c r="G74" s="63">
        <v>524586</v>
      </c>
      <c r="H74" s="50" t="s">
        <v>598</v>
      </c>
      <c r="I74" s="51">
        <v>50.80556</v>
      </c>
      <c r="J74" s="51">
        <v>-121.325</v>
      </c>
      <c r="K74" s="50"/>
      <c r="L74" s="50" t="s">
        <v>93</v>
      </c>
      <c r="M74" s="50" t="s">
        <v>42</v>
      </c>
      <c r="N74" s="50" t="s">
        <v>92</v>
      </c>
      <c r="O74" s="50" t="s">
        <v>92</v>
      </c>
      <c r="P74" s="50" t="s">
        <v>93</v>
      </c>
      <c r="Q74" s="50" t="s">
        <v>93</v>
      </c>
      <c r="R74" s="50" t="s">
        <v>93</v>
      </c>
      <c r="S74" s="50" t="s">
        <v>92</v>
      </c>
      <c r="T74" s="50" t="s">
        <v>92</v>
      </c>
      <c r="U74" s="50" t="s">
        <v>92</v>
      </c>
      <c r="V74" s="50" t="s">
        <v>92</v>
      </c>
      <c r="W74" s="50" t="s">
        <v>93</v>
      </c>
      <c r="X74" s="50" t="s">
        <v>92</v>
      </c>
      <c r="Y74" s="50" t="s">
        <v>92</v>
      </c>
    </row>
    <row r="75" spans="1:25" hidden="1" x14ac:dyDescent="0.35">
      <c r="A75" s="63" t="s">
        <v>81</v>
      </c>
      <c r="B75" s="64" t="s">
        <v>599</v>
      </c>
      <c r="C75" s="64" t="s">
        <v>600</v>
      </c>
      <c r="D75" s="64" t="s">
        <v>601</v>
      </c>
      <c r="E75" s="63" t="s">
        <v>755</v>
      </c>
      <c r="F75" s="50" t="s">
        <v>602</v>
      </c>
      <c r="G75" s="63">
        <v>524555</v>
      </c>
      <c r="H75" s="50" t="s">
        <v>603</v>
      </c>
      <c r="I75" s="51">
        <v>49.140973000000002</v>
      </c>
      <c r="J75" s="51">
        <v>-121.960004</v>
      </c>
      <c r="K75" s="50"/>
      <c r="L75" s="50" t="s">
        <v>93</v>
      </c>
      <c r="M75" s="50" t="s">
        <v>42</v>
      </c>
      <c r="N75" s="50" t="s">
        <v>92</v>
      </c>
      <c r="O75" s="50" t="s">
        <v>92</v>
      </c>
      <c r="P75" s="50" t="s">
        <v>93</v>
      </c>
      <c r="Q75" s="50" t="s">
        <v>93</v>
      </c>
      <c r="R75" s="50" t="s">
        <v>92</v>
      </c>
      <c r="S75" s="50" t="s">
        <v>92</v>
      </c>
      <c r="T75" s="50" t="s">
        <v>93</v>
      </c>
      <c r="U75" s="50" t="s">
        <v>92</v>
      </c>
      <c r="V75" s="50" t="s">
        <v>92</v>
      </c>
      <c r="W75" s="50" t="s">
        <v>93</v>
      </c>
      <c r="X75" s="50" t="s">
        <v>92</v>
      </c>
      <c r="Y75" s="50" t="s">
        <v>92</v>
      </c>
    </row>
    <row r="76" spans="1:25" hidden="1" x14ac:dyDescent="0.35">
      <c r="A76" s="63" t="s">
        <v>81</v>
      </c>
      <c r="B76" s="64" t="s">
        <v>618</v>
      </c>
      <c r="C76" s="64" t="s">
        <v>619</v>
      </c>
      <c r="D76" s="64" t="s">
        <v>620</v>
      </c>
      <c r="E76" s="63" t="s">
        <v>755</v>
      </c>
      <c r="F76" s="50" t="s">
        <v>621</v>
      </c>
      <c r="G76" s="63">
        <v>524571</v>
      </c>
      <c r="H76" s="50" t="s">
        <v>622</v>
      </c>
      <c r="I76" s="51">
        <v>51.311672000000002</v>
      </c>
      <c r="J76" s="51">
        <v>-116.970556</v>
      </c>
      <c r="K76" s="50"/>
      <c r="L76" s="50" t="s">
        <v>93</v>
      </c>
      <c r="M76" s="50" t="s">
        <v>42</v>
      </c>
      <c r="N76" s="50" t="s">
        <v>92</v>
      </c>
      <c r="O76" s="50" t="s">
        <v>92</v>
      </c>
      <c r="P76" s="50" t="s">
        <v>92</v>
      </c>
      <c r="Q76" s="50" t="s">
        <v>93</v>
      </c>
      <c r="R76" s="50" t="s">
        <v>93</v>
      </c>
      <c r="S76" s="50" t="s">
        <v>92</v>
      </c>
      <c r="T76" s="50" t="s">
        <v>92</v>
      </c>
      <c r="U76" s="50" t="s">
        <v>92</v>
      </c>
      <c r="V76" s="50" t="s">
        <v>92</v>
      </c>
      <c r="W76" s="50" t="s">
        <v>93</v>
      </c>
      <c r="X76" s="50" t="s">
        <v>92</v>
      </c>
      <c r="Y76" s="50" t="s">
        <v>92</v>
      </c>
    </row>
    <row r="77" spans="1:25" hidden="1" x14ac:dyDescent="0.35">
      <c r="A77" s="63" t="s">
        <v>81</v>
      </c>
      <c r="B77" s="64" t="s">
        <v>623</v>
      </c>
      <c r="C77" s="64" t="s">
        <v>624</v>
      </c>
      <c r="D77" s="64" t="s">
        <v>625</v>
      </c>
      <c r="E77" s="50" t="s">
        <v>755</v>
      </c>
      <c r="F77" s="50" t="s">
        <v>626</v>
      </c>
      <c r="G77" s="50">
        <v>524575</v>
      </c>
      <c r="H77" s="50" t="s">
        <v>627</v>
      </c>
      <c r="I77" s="51">
        <v>49.365546999999999</v>
      </c>
      <c r="J77" s="51">
        <v>-121.517804</v>
      </c>
      <c r="K77" s="50"/>
      <c r="L77" s="50" t="s">
        <v>93</v>
      </c>
      <c r="M77" s="50" t="s">
        <v>42</v>
      </c>
      <c r="N77" s="50" t="s">
        <v>92</v>
      </c>
      <c r="O77" s="50" t="s">
        <v>93</v>
      </c>
      <c r="P77" s="50" t="s">
        <v>92</v>
      </c>
      <c r="Q77" s="50" t="s">
        <v>93</v>
      </c>
      <c r="R77" s="50" t="s">
        <v>92</v>
      </c>
      <c r="S77" s="50" t="s">
        <v>93</v>
      </c>
      <c r="T77" s="50" t="s">
        <v>93</v>
      </c>
      <c r="U77" s="50" t="s">
        <v>93</v>
      </c>
      <c r="V77" s="50" t="s">
        <v>93</v>
      </c>
      <c r="W77" s="50" t="s">
        <v>93</v>
      </c>
      <c r="X77" s="50" t="s">
        <v>93</v>
      </c>
      <c r="Y77" s="50" t="s">
        <v>93</v>
      </c>
    </row>
    <row r="78" spans="1:25" hidden="1" x14ac:dyDescent="0.35">
      <c r="A78" s="63" t="s">
        <v>81</v>
      </c>
      <c r="B78" s="64" t="s">
        <v>628</v>
      </c>
      <c r="C78" s="64" t="s">
        <v>629</v>
      </c>
      <c r="D78" s="64" t="s">
        <v>630</v>
      </c>
      <c r="E78" s="63" t="s">
        <v>755</v>
      </c>
      <c r="F78" s="50" t="s">
        <v>631</v>
      </c>
      <c r="G78" s="63">
        <v>524588</v>
      </c>
      <c r="H78" s="50" t="s">
        <v>632</v>
      </c>
      <c r="I78" s="51">
        <v>50.709699999999998</v>
      </c>
      <c r="J78" s="51">
        <v>-120.329751</v>
      </c>
      <c r="K78" s="50"/>
      <c r="L78" s="50" t="s">
        <v>93</v>
      </c>
      <c r="M78" s="50" t="s">
        <v>42</v>
      </c>
      <c r="N78" s="50" t="s">
        <v>92</v>
      </c>
      <c r="O78" s="50" t="s">
        <v>92</v>
      </c>
      <c r="P78" s="50" t="s">
        <v>93</v>
      </c>
      <c r="Q78" s="50" t="s">
        <v>93</v>
      </c>
      <c r="R78" s="50" t="s">
        <v>92</v>
      </c>
      <c r="S78" s="50" t="s">
        <v>93</v>
      </c>
      <c r="T78" s="50" t="s">
        <v>92</v>
      </c>
      <c r="U78" s="50" t="s">
        <v>92</v>
      </c>
      <c r="V78" s="50" t="s">
        <v>92</v>
      </c>
      <c r="W78" s="50" t="s">
        <v>93</v>
      </c>
      <c r="X78" s="50" t="s">
        <v>92</v>
      </c>
      <c r="Y78" s="50" t="s">
        <v>92</v>
      </c>
    </row>
    <row r="79" spans="1:25" hidden="1" x14ac:dyDescent="0.35">
      <c r="A79" s="63" t="s">
        <v>81</v>
      </c>
      <c r="B79" s="64" t="s">
        <v>633</v>
      </c>
      <c r="C79" s="64" t="s">
        <v>634</v>
      </c>
      <c r="D79" s="64" t="s">
        <v>634</v>
      </c>
      <c r="E79" s="63" t="s">
        <v>755</v>
      </c>
      <c r="F79" s="50" t="s">
        <v>635</v>
      </c>
      <c r="G79" s="63">
        <v>524570</v>
      </c>
      <c r="H79" s="50" t="s">
        <v>636</v>
      </c>
      <c r="I79" s="51">
        <v>53.304192</v>
      </c>
      <c r="J79" s="51">
        <v>-120.159644</v>
      </c>
      <c r="K79" s="50"/>
      <c r="L79" s="50" t="s">
        <v>93</v>
      </c>
      <c r="M79" s="50" t="s">
        <v>42</v>
      </c>
      <c r="N79" s="50" t="s">
        <v>92</v>
      </c>
      <c r="O79" s="50" t="s">
        <v>92</v>
      </c>
      <c r="P79" s="50" t="s">
        <v>93</v>
      </c>
      <c r="Q79" s="50" t="s">
        <v>92</v>
      </c>
      <c r="R79" s="50" t="s">
        <v>93</v>
      </c>
      <c r="S79" s="50" t="s">
        <v>93</v>
      </c>
      <c r="T79" s="50" t="s">
        <v>93</v>
      </c>
      <c r="U79" s="50" t="s">
        <v>93</v>
      </c>
      <c r="V79" s="50" t="s">
        <v>92</v>
      </c>
      <c r="W79" s="50" t="s">
        <v>92</v>
      </c>
      <c r="X79" s="50" t="s">
        <v>93</v>
      </c>
      <c r="Y79" s="50" t="s">
        <v>93</v>
      </c>
    </row>
    <row r="80" spans="1:25" hidden="1" x14ac:dyDescent="0.35">
      <c r="A80" s="63" t="s">
        <v>81</v>
      </c>
      <c r="B80" s="64" t="s">
        <v>637</v>
      </c>
      <c r="C80" s="64" t="s">
        <v>638</v>
      </c>
      <c r="D80" s="64" t="s">
        <v>639</v>
      </c>
      <c r="E80" s="63" t="s">
        <v>755</v>
      </c>
      <c r="F80" s="50" t="s">
        <v>640</v>
      </c>
      <c r="G80" s="63">
        <v>524572</v>
      </c>
      <c r="H80" s="50" t="s">
        <v>641</v>
      </c>
      <c r="I80" s="51">
        <v>53.872590000000002</v>
      </c>
      <c r="J80" s="51">
        <v>-122.73639</v>
      </c>
      <c r="K80" s="50"/>
      <c r="L80" s="50" t="s">
        <v>93</v>
      </c>
      <c r="M80" s="50" t="s">
        <v>42</v>
      </c>
      <c r="N80" s="50" t="s">
        <v>92</v>
      </c>
      <c r="O80" s="50" t="s">
        <v>92</v>
      </c>
      <c r="P80" s="50" t="s">
        <v>93</v>
      </c>
      <c r="Q80" s="50" t="s">
        <v>93</v>
      </c>
      <c r="R80" s="50" t="s">
        <v>92</v>
      </c>
      <c r="S80" s="50" t="s">
        <v>92</v>
      </c>
      <c r="T80" s="50" t="s">
        <v>92</v>
      </c>
      <c r="U80" s="50" t="s">
        <v>92</v>
      </c>
      <c r="V80" s="50" t="s">
        <v>92</v>
      </c>
      <c r="W80" s="50" t="s">
        <v>93</v>
      </c>
      <c r="X80" s="50" t="s">
        <v>92</v>
      </c>
      <c r="Y80" s="50" t="s">
        <v>92</v>
      </c>
    </row>
    <row r="81" spans="1:25" hidden="1" x14ac:dyDescent="0.35">
      <c r="A81" s="63" t="s">
        <v>81</v>
      </c>
      <c r="B81" s="64" t="s">
        <v>642</v>
      </c>
      <c r="C81" s="64" t="s">
        <v>643</v>
      </c>
      <c r="D81" s="64" t="s">
        <v>644</v>
      </c>
      <c r="E81" s="63" t="s">
        <v>755</v>
      </c>
      <c r="F81" s="50" t="s">
        <v>645</v>
      </c>
      <c r="G81" s="63">
        <v>524574</v>
      </c>
      <c r="H81" s="50" t="s">
        <v>646</v>
      </c>
      <c r="I81" s="51">
        <v>50.845562999999999</v>
      </c>
      <c r="J81" s="51">
        <v>-118.95502500000001</v>
      </c>
      <c r="K81" s="50"/>
      <c r="L81" s="50" t="s">
        <v>93</v>
      </c>
      <c r="M81" s="50" t="s">
        <v>42</v>
      </c>
      <c r="N81" s="50" t="s">
        <v>92</v>
      </c>
      <c r="O81" s="50" t="s">
        <v>92</v>
      </c>
      <c r="P81" s="50" t="s">
        <v>93</v>
      </c>
      <c r="Q81" s="50" t="s">
        <v>93</v>
      </c>
      <c r="R81" s="50" t="s">
        <v>92</v>
      </c>
      <c r="S81" s="50" t="s">
        <v>92</v>
      </c>
      <c r="T81" s="50" t="s">
        <v>93</v>
      </c>
      <c r="U81" s="50" t="s">
        <v>92</v>
      </c>
      <c r="V81" s="50" t="s">
        <v>92</v>
      </c>
      <c r="W81" s="50" t="s">
        <v>93</v>
      </c>
      <c r="X81" s="50" t="s">
        <v>92</v>
      </c>
      <c r="Y81" s="50" t="s">
        <v>92</v>
      </c>
    </row>
    <row r="82" spans="1:25" hidden="1" x14ac:dyDescent="0.35">
      <c r="A82" s="63" t="s">
        <v>81</v>
      </c>
      <c r="B82" s="64" t="s">
        <v>647</v>
      </c>
      <c r="C82" s="64" t="s">
        <v>648</v>
      </c>
      <c r="D82" s="64" t="s">
        <v>649</v>
      </c>
      <c r="E82" s="63" t="s">
        <v>755</v>
      </c>
      <c r="F82" s="50" t="s">
        <v>650</v>
      </c>
      <c r="G82" s="63">
        <v>524579</v>
      </c>
      <c r="H82" s="50" t="s">
        <v>651</v>
      </c>
      <c r="I82" s="51">
        <v>54.513787000000001</v>
      </c>
      <c r="J82" s="51">
        <v>-128.540111</v>
      </c>
      <c r="K82" s="50"/>
      <c r="L82" s="50" t="s">
        <v>93</v>
      </c>
      <c r="M82" s="50" t="s">
        <v>42</v>
      </c>
      <c r="N82" s="50" t="s">
        <v>92</v>
      </c>
      <c r="O82" s="50" t="s">
        <v>92</v>
      </c>
      <c r="P82" s="50" t="s">
        <v>93</v>
      </c>
      <c r="Q82" s="50" t="s">
        <v>93</v>
      </c>
      <c r="R82" s="50" t="s">
        <v>93</v>
      </c>
      <c r="S82" s="50" t="s">
        <v>93</v>
      </c>
      <c r="T82" s="50" t="s">
        <v>93</v>
      </c>
      <c r="U82" s="50" t="s">
        <v>93</v>
      </c>
      <c r="V82" s="50" t="s">
        <v>93</v>
      </c>
      <c r="W82" s="50" t="s">
        <v>93</v>
      </c>
      <c r="X82" s="50" t="s">
        <v>93</v>
      </c>
      <c r="Y82" s="50" t="s">
        <v>93</v>
      </c>
    </row>
    <row r="83" spans="1:25" hidden="1" x14ac:dyDescent="0.35">
      <c r="A83" s="63" t="s">
        <v>81</v>
      </c>
      <c r="B83" s="64" t="s">
        <v>82</v>
      </c>
      <c r="C83" s="64" t="s">
        <v>83</v>
      </c>
      <c r="D83" s="64" t="s">
        <v>84</v>
      </c>
      <c r="E83" s="63" t="s">
        <v>756</v>
      </c>
      <c r="F83" s="50" t="s">
        <v>85</v>
      </c>
      <c r="G83" s="63">
        <v>540937</v>
      </c>
      <c r="H83" s="50" t="s">
        <v>86</v>
      </c>
      <c r="I83" s="51">
        <v>45.596383600000003</v>
      </c>
      <c r="J83" s="51">
        <v>-61.743066499999998</v>
      </c>
      <c r="K83" s="50"/>
      <c r="L83" s="50" t="s">
        <v>763</v>
      </c>
      <c r="M83" s="50" t="s">
        <v>42</v>
      </c>
      <c r="N83" s="50" t="s">
        <v>87</v>
      </c>
      <c r="O83" s="50" t="s">
        <v>87</v>
      </c>
      <c r="P83" s="50" t="s">
        <v>87</v>
      </c>
      <c r="Q83" s="50" t="s">
        <v>87</v>
      </c>
      <c r="R83" s="50" t="s">
        <v>763</v>
      </c>
      <c r="S83" s="50" t="s">
        <v>87</v>
      </c>
      <c r="T83" s="50" t="s">
        <v>87</v>
      </c>
      <c r="U83" s="50" t="s">
        <v>763</v>
      </c>
      <c r="V83" s="50" t="s">
        <v>763</v>
      </c>
      <c r="W83" s="50" t="s">
        <v>763</v>
      </c>
      <c r="X83" s="50" t="s">
        <v>87</v>
      </c>
      <c r="Y83" s="50" t="s">
        <v>93</v>
      </c>
    </row>
    <row r="84" spans="1:25" hidden="1" x14ac:dyDescent="0.35">
      <c r="A84" s="63" t="s">
        <v>81</v>
      </c>
      <c r="B84" s="64" t="s">
        <v>295</v>
      </c>
      <c r="C84" s="64" t="s">
        <v>296</v>
      </c>
      <c r="D84" s="64" t="s">
        <v>297</v>
      </c>
      <c r="E84" s="63" t="s">
        <v>750</v>
      </c>
      <c r="F84" s="50" t="s">
        <v>298</v>
      </c>
      <c r="G84" s="63">
        <v>519406</v>
      </c>
      <c r="H84" s="50" t="s">
        <v>299</v>
      </c>
      <c r="I84" s="51">
        <v>44.279839000000003</v>
      </c>
      <c r="J84" s="51">
        <v>-76.568404999999998</v>
      </c>
      <c r="K84" s="50"/>
      <c r="L84" s="50" t="s">
        <v>92</v>
      </c>
      <c r="M84" s="50" t="s">
        <v>42</v>
      </c>
      <c r="N84" s="50" t="s">
        <v>93</v>
      </c>
      <c r="O84" s="50" t="s">
        <v>93</v>
      </c>
      <c r="P84" s="50" t="s">
        <v>93</v>
      </c>
      <c r="Q84" s="50" t="s">
        <v>93</v>
      </c>
      <c r="R84" s="50" t="s">
        <v>92</v>
      </c>
      <c r="S84" s="50" t="s">
        <v>92</v>
      </c>
      <c r="T84" s="50" t="s">
        <v>93</v>
      </c>
      <c r="U84" s="50" t="s">
        <v>92</v>
      </c>
      <c r="V84" s="50" t="s">
        <v>92</v>
      </c>
      <c r="W84" s="50" t="s">
        <v>93</v>
      </c>
      <c r="X84" s="50" t="s">
        <v>92</v>
      </c>
      <c r="Y84" s="50" t="s">
        <v>92</v>
      </c>
    </row>
    <row r="85" spans="1:25" hidden="1" x14ac:dyDescent="0.35">
      <c r="A85" s="63" t="s">
        <v>81</v>
      </c>
      <c r="B85" s="64" t="s">
        <v>300</v>
      </c>
      <c r="C85" s="64" t="s">
        <v>301</v>
      </c>
      <c r="D85" s="64" t="s">
        <v>301</v>
      </c>
      <c r="E85" s="63" t="s">
        <v>750</v>
      </c>
      <c r="F85" s="50" t="s">
        <v>302</v>
      </c>
      <c r="G85" s="63">
        <v>519427</v>
      </c>
      <c r="H85" s="50" t="s">
        <v>303</v>
      </c>
      <c r="I85" s="51">
        <v>47.964525000000002</v>
      </c>
      <c r="J85" s="51">
        <v>-84.792282999999998</v>
      </c>
      <c r="K85" s="50"/>
      <c r="L85" s="50" t="s">
        <v>93</v>
      </c>
      <c r="M85" s="50" t="s">
        <v>42</v>
      </c>
      <c r="N85" s="50" t="s">
        <v>92</v>
      </c>
      <c r="O85" s="50" t="s">
        <v>92</v>
      </c>
      <c r="P85" s="50" t="s">
        <v>92</v>
      </c>
      <c r="Q85" s="50" t="s">
        <v>92</v>
      </c>
      <c r="R85" s="50" t="s">
        <v>93</v>
      </c>
      <c r="S85" s="50" t="s">
        <v>92</v>
      </c>
      <c r="T85" s="50" t="s">
        <v>93</v>
      </c>
      <c r="U85" s="50" t="s">
        <v>92</v>
      </c>
      <c r="V85" s="50" t="s">
        <v>92</v>
      </c>
      <c r="W85" s="50" t="s">
        <v>92</v>
      </c>
      <c r="X85" s="50" t="s">
        <v>93</v>
      </c>
      <c r="Y85" s="50" t="s">
        <v>93</v>
      </c>
    </row>
    <row r="86" spans="1:25" hidden="1" x14ac:dyDescent="0.35">
      <c r="A86" s="63" t="s">
        <v>81</v>
      </c>
      <c r="B86" s="64" t="s">
        <v>304</v>
      </c>
      <c r="C86" s="64" t="s">
        <v>305</v>
      </c>
      <c r="D86" s="64" t="s">
        <v>306</v>
      </c>
      <c r="E86" s="63" t="s">
        <v>750</v>
      </c>
      <c r="F86" s="50" t="s">
        <v>307</v>
      </c>
      <c r="G86" s="63">
        <v>519425</v>
      </c>
      <c r="H86" s="50" t="s">
        <v>308</v>
      </c>
      <c r="I86" s="51">
        <v>48.473030000000001</v>
      </c>
      <c r="J86" s="51">
        <v>-81.401289000000006</v>
      </c>
      <c r="K86" s="50"/>
      <c r="L86" s="50" t="s">
        <v>92</v>
      </c>
      <c r="M86" s="50" t="s">
        <v>42</v>
      </c>
      <c r="N86" s="50" t="s">
        <v>93</v>
      </c>
      <c r="O86" s="50" t="s">
        <v>92</v>
      </c>
      <c r="P86" s="50" t="s">
        <v>93</v>
      </c>
      <c r="Q86" s="50" t="s">
        <v>93</v>
      </c>
      <c r="R86" s="50" t="s">
        <v>93</v>
      </c>
      <c r="S86" s="50" t="s">
        <v>92</v>
      </c>
      <c r="T86" s="50" t="s">
        <v>93</v>
      </c>
      <c r="U86" s="50" t="s">
        <v>92</v>
      </c>
      <c r="V86" s="50" t="s">
        <v>92</v>
      </c>
      <c r="W86" s="50" t="s">
        <v>93</v>
      </c>
      <c r="X86" s="50" t="s">
        <v>92</v>
      </c>
      <c r="Y86" s="50" t="s">
        <v>92</v>
      </c>
    </row>
    <row r="87" spans="1:25" hidden="1" x14ac:dyDescent="0.35">
      <c r="A87" s="63" t="s">
        <v>81</v>
      </c>
      <c r="B87" s="64" t="s">
        <v>309</v>
      </c>
      <c r="C87" s="64" t="s">
        <v>310</v>
      </c>
      <c r="D87" s="64" t="s">
        <v>311</v>
      </c>
      <c r="E87" s="63" t="s">
        <v>750</v>
      </c>
      <c r="F87" s="50" t="s">
        <v>312</v>
      </c>
      <c r="G87" s="63">
        <v>524879</v>
      </c>
      <c r="H87" s="50" t="s">
        <v>313</v>
      </c>
      <c r="I87" s="51">
        <v>45.194451999999998</v>
      </c>
      <c r="J87" s="51">
        <v>-74.382751999999996</v>
      </c>
      <c r="K87" s="50"/>
      <c r="L87" s="50" t="s">
        <v>92</v>
      </c>
      <c r="M87" s="50" t="s">
        <v>42</v>
      </c>
      <c r="N87" s="50" t="s">
        <v>93</v>
      </c>
      <c r="O87" s="50" t="s">
        <v>93</v>
      </c>
      <c r="P87" s="50" t="s">
        <v>92</v>
      </c>
      <c r="Q87" s="50" t="s">
        <v>93</v>
      </c>
      <c r="R87" s="50" t="s">
        <v>92</v>
      </c>
      <c r="S87" s="50" t="s">
        <v>92</v>
      </c>
      <c r="T87" s="50" t="s">
        <v>93</v>
      </c>
      <c r="U87" s="50" t="s">
        <v>92</v>
      </c>
      <c r="V87" s="50" t="s">
        <v>92</v>
      </c>
      <c r="W87" s="50" t="s">
        <v>92</v>
      </c>
      <c r="X87" s="50" t="s">
        <v>93</v>
      </c>
      <c r="Y87" s="50" t="s">
        <v>92</v>
      </c>
    </row>
    <row r="88" spans="1:25" hidden="1" x14ac:dyDescent="0.35">
      <c r="A88" s="63" t="s">
        <v>81</v>
      </c>
      <c r="B88" s="64" t="s">
        <v>255</v>
      </c>
      <c r="C88" s="64" t="s">
        <v>256</v>
      </c>
      <c r="D88" s="64" t="s">
        <v>256</v>
      </c>
      <c r="E88" s="63" t="s">
        <v>750</v>
      </c>
      <c r="F88" s="50" t="s">
        <v>257</v>
      </c>
      <c r="G88" s="63">
        <v>529152</v>
      </c>
      <c r="H88" s="50" t="s">
        <v>258</v>
      </c>
      <c r="I88" s="51">
        <v>49.051963000000001</v>
      </c>
      <c r="J88" s="51">
        <v>-81.031958000000003</v>
      </c>
      <c r="K88" s="50"/>
      <c r="L88" s="50" t="s">
        <v>92</v>
      </c>
      <c r="M88" s="50" t="s">
        <v>42</v>
      </c>
      <c r="N88" s="50" t="s">
        <v>93</v>
      </c>
      <c r="O88" s="50" t="s">
        <v>92</v>
      </c>
      <c r="P88" s="50" t="s">
        <v>93</v>
      </c>
      <c r="Q88" s="50" t="s">
        <v>93</v>
      </c>
      <c r="R88" s="50" t="s">
        <v>92</v>
      </c>
      <c r="S88" s="50" t="s">
        <v>93</v>
      </c>
      <c r="T88" s="50" t="s">
        <v>92</v>
      </c>
      <c r="U88" s="50" t="s">
        <v>92</v>
      </c>
      <c r="V88" s="50" t="s">
        <v>92</v>
      </c>
      <c r="W88" s="50" t="s">
        <v>93</v>
      </c>
      <c r="X88" s="50" t="s">
        <v>92</v>
      </c>
      <c r="Y88" s="50" t="s">
        <v>93</v>
      </c>
    </row>
    <row r="89" spans="1:25" hidden="1" x14ac:dyDescent="0.35">
      <c r="A89" s="63" t="s">
        <v>81</v>
      </c>
      <c r="B89" s="64" t="s">
        <v>250</v>
      </c>
      <c r="C89" s="64" t="s">
        <v>251</v>
      </c>
      <c r="D89" s="64" t="s">
        <v>252</v>
      </c>
      <c r="E89" s="63" t="s">
        <v>750</v>
      </c>
      <c r="F89" s="50" t="s">
        <v>253</v>
      </c>
      <c r="G89" s="63">
        <v>524623</v>
      </c>
      <c r="H89" s="50" t="s">
        <v>254</v>
      </c>
      <c r="I89" s="51">
        <v>48.593966000000002</v>
      </c>
      <c r="J89" s="51">
        <v>-85.277873</v>
      </c>
      <c r="K89" s="50"/>
      <c r="L89" s="50" t="s">
        <v>93</v>
      </c>
      <c r="M89" s="50" t="s">
        <v>42</v>
      </c>
      <c r="N89" s="50" t="s">
        <v>92</v>
      </c>
      <c r="O89" s="50" t="s">
        <v>92</v>
      </c>
      <c r="P89" s="50" t="s">
        <v>92</v>
      </c>
      <c r="Q89" s="50" t="s">
        <v>93</v>
      </c>
      <c r="R89" s="50" t="s">
        <v>93</v>
      </c>
      <c r="S89" s="50" t="s">
        <v>93</v>
      </c>
      <c r="T89" s="50" t="s">
        <v>92</v>
      </c>
      <c r="U89" s="50" t="s">
        <v>92</v>
      </c>
      <c r="V89" s="50" t="s">
        <v>92</v>
      </c>
      <c r="W89" s="50" t="s">
        <v>93</v>
      </c>
      <c r="X89" s="50" t="s">
        <v>92</v>
      </c>
      <c r="Y89" s="50" t="s">
        <v>92</v>
      </c>
    </row>
    <row r="90" spans="1:25" hidden="1" x14ac:dyDescent="0.35">
      <c r="A90" s="63" t="s">
        <v>81</v>
      </c>
      <c r="B90" s="64" t="s">
        <v>319</v>
      </c>
      <c r="C90" s="64" t="s">
        <v>320</v>
      </c>
      <c r="D90" s="64" t="s">
        <v>321</v>
      </c>
      <c r="E90" s="63" t="s">
        <v>750</v>
      </c>
      <c r="F90" s="50" t="s">
        <v>322</v>
      </c>
      <c r="G90" s="63">
        <v>524625</v>
      </c>
      <c r="H90" s="50" t="s">
        <v>323</v>
      </c>
      <c r="I90" s="51">
        <v>48.380240999999998</v>
      </c>
      <c r="J90" s="51">
        <v>-89.411438000000004</v>
      </c>
      <c r="K90" s="50"/>
      <c r="L90" s="50" t="s">
        <v>93</v>
      </c>
      <c r="M90" s="50" t="s">
        <v>42</v>
      </c>
      <c r="N90" s="50" t="s">
        <v>92</v>
      </c>
      <c r="O90" s="50" t="s">
        <v>92</v>
      </c>
      <c r="P90" s="50" t="s">
        <v>93</v>
      </c>
      <c r="Q90" s="50" t="s">
        <v>93</v>
      </c>
      <c r="R90" s="50" t="s">
        <v>92</v>
      </c>
      <c r="S90" s="50" t="s">
        <v>92</v>
      </c>
      <c r="T90" s="50" t="s">
        <v>93</v>
      </c>
      <c r="U90" s="50" t="s">
        <v>92</v>
      </c>
      <c r="V90" s="50" t="s">
        <v>92</v>
      </c>
      <c r="W90" s="50" t="s">
        <v>93</v>
      </c>
      <c r="X90" s="50" t="s">
        <v>92</v>
      </c>
      <c r="Y90" s="50" t="s">
        <v>92</v>
      </c>
    </row>
    <row r="91" spans="1:25" hidden="1" x14ac:dyDescent="0.35">
      <c r="A91" s="63" t="s">
        <v>81</v>
      </c>
      <c r="B91" s="64" t="s">
        <v>273</v>
      </c>
      <c r="C91" s="64" t="s">
        <v>274</v>
      </c>
      <c r="D91" s="64" t="s">
        <v>141</v>
      </c>
      <c r="E91" s="63" t="s">
        <v>750</v>
      </c>
      <c r="F91" s="50" t="s">
        <v>275</v>
      </c>
      <c r="G91" s="63">
        <v>524557</v>
      </c>
      <c r="H91" s="50" t="s">
        <v>276</v>
      </c>
      <c r="I91" s="51">
        <v>43.647537999999997</v>
      </c>
      <c r="J91" s="51">
        <v>-79.683036000000001</v>
      </c>
      <c r="K91" s="50"/>
      <c r="L91" s="50" t="s">
        <v>92</v>
      </c>
      <c r="M91" s="50" t="s">
        <v>42</v>
      </c>
      <c r="N91" s="50" t="s">
        <v>93</v>
      </c>
      <c r="O91" s="50" t="s">
        <v>92</v>
      </c>
      <c r="P91" s="50" t="s">
        <v>93</v>
      </c>
      <c r="Q91" s="50" t="s">
        <v>93</v>
      </c>
      <c r="R91" s="50" t="s">
        <v>92</v>
      </c>
      <c r="S91" s="50" t="s">
        <v>92</v>
      </c>
      <c r="T91" s="50" t="s">
        <v>93</v>
      </c>
      <c r="U91" s="50" t="s">
        <v>92</v>
      </c>
      <c r="V91" s="50" t="s">
        <v>92</v>
      </c>
      <c r="W91" s="50" t="s">
        <v>93</v>
      </c>
      <c r="X91" s="50" t="s">
        <v>92</v>
      </c>
      <c r="Y91" s="50" t="s">
        <v>92</v>
      </c>
    </row>
    <row r="92" spans="1:25" hidden="1" x14ac:dyDescent="0.35">
      <c r="A92" s="63" t="s">
        <v>81</v>
      </c>
      <c r="B92" s="64" t="s">
        <v>277</v>
      </c>
      <c r="C92" s="64" t="s">
        <v>278</v>
      </c>
      <c r="D92" s="64" t="s">
        <v>141</v>
      </c>
      <c r="E92" s="63" t="s">
        <v>750</v>
      </c>
      <c r="F92" s="50" t="s">
        <v>279</v>
      </c>
      <c r="G92" s="63">
        <v>524558</v>
      </c>
      <c r="H92" s="50" t="s">
        <v>280</v>
      </c>
      <c r="I92" s="51">
        <v>43.653820000000003</v>
      </c>
      <c r="J92" s="51">
        <v>-79.642157999999995</v>
      </c>
      <c r="K92" s="50"/>
      <c r="L92" s="50" t="s">
        <v>92</v>
      </c>
      <c r="M92" s="50" t="s">
        <v>42</v>
      </c>
      <c r="N92" s="50" t="s">
        <v>93</v>
      </c>
      <c r="O92" s="50" t="s">
        <v>92</v>
      </c>
      <c r="P92" s="50" t="s">
        <v>92</v>
      </c>
      <c r="Q92" s="50" t="s">
        <v>93</v>
      </c>
      <c r="R92" s="50" t="s">
        <v>92</v>
      </c>
      <c r="S92" s="50" t="s">
        <v>92</v>
      </c>
      <c r="T92" s="50" t="s">
        <v>92</v>
      </c>
      <c r="U92" s="50" t="s">
        <v>92</v>
      </c>
      <c r="V92" s="50" t="s">
        <v>92</v>
      </c>
      <c r="W92" s="50" t="s">
        <v>93</v>
      </c>
      <c r="X92" s="50" t="s">
        <v>92</v>
      </c>
      <c r="Y92" s="50" t="s">
        <v>92</v>
      </c>
    </row>
    <row r="93" spans="1:25" hidden="1" x14ac:dyDescent="0.35">
      <c r="A93" s="63" t="s">
        <v>81</v>
      </c>
      <c r="B93" s="64" t="s">
        <v>285</v>
      </c>
      <c r="C93" s="64" t="s">
        <v>286</v>
      </c>
      <c r="D93" s="64" t="s">
        <v>287</v>
      </c>
      <c r="E93" s="63" t="s">
        <v>750</v>
      </c>
      <c r="F93" s="50" t="s">
        <v>288</v>
      </c>
      <c r="G93" s="63">
        <v>542139</v>
      </c>
      <c r="H93" s="50" t="s">
        <v>289</v>
      </c>
      <c r="I93" s="51">
        <v>46.265624000000003</v>
      </c>
      <c r="J93" s="51">
        <v>-83.569112000000004</v>
      </c>
      <c r="K93" s="50"/>
      <c r="L93" s="50" t="s">
        <v>93</v>
      </c>
      <c r="M93" s="50" t="s">
        <v>42</v>
      </c>
      <c r="N93" s="50" t="s">
        <v>92</v>
      </c>
      <c r="O93" s="50" t="s">
        <v>93</v>
      </c>
      <c r="P93" s="50" t="s">
        <v>93</v>
      </c>
      <c r="Q93" s="50" t="s">
        <v>93</v>
      </c>
      <c r="R93" s="50" t="s">
        <v>92</v>
      </c>
      <c r="S93" s="50" t="s">
        <v>93</v>
      </c>
      <c r="T93" s="50" t="s">
        <v>92</v>
      </c>
      <c r="U93" s="50" t="s">
        <v>92</v>
      </c>
      <c r="V93" s="50" t="s">
        <v>92</v>
      </c>
      <c r="W93" s="50" t="s">
        <v>93</v>
      </c>
      <c r="X93" s="50" t="s">
        <v>92</v>
      </c>
      <c r="Y93" s="50" t="s">
        <v>92</v>
      </c>
    </row>
    <row r="94" spans="1:25" hidden="1" x14ac:dyDescent="0.35">
      <c r="A94" s="63" t="s">
        <v>81</v>
      </c>
      <c r="B94" s="64" t="s">
        <v>357</v>
      </c>
      <c r="C94" s="64" t="s">
        <v>358</v>
      </c>
      <c r="D94" s="64" t="s">
        <v>358</v>
      </c>
      <c r="E94" s="63" t="s">
        <v>754</v>
      </c>
      <c r="F94" s="50" t="s">
        <v>359</v>
      </c>
      <c r="G94" s="63">
        <v>524618</v>
      </c>
      <c r="H94" s="50" t="s">
        <v>360</v>
      </c>
      <c r="I94" s="51">
        <v>49.343451000000002</v>
      </c>
      <c r="J94" s="51">
        <v>-97.366650000000007</v>
      </c>
      <c r="K94" s="50"/>
      <c r="L94" s="50" t="s">
        <v>92</v>
      </c>
      <c r="M94" s="50" t="s">
        <v>42</v>
      </c>
      <c r="N94" s="50" t="s">
        <v>92</v>
      </c>
      <c r="O94" s="50" t="s">
        <v>93</v>
      </c>
      <c r="P94" s="50" t="s">
        <v>93</v>
      </c>
      <c r="Q94" s="50" t="s">
        <v>93</v>
      </c>
      <c r="R94" s="50" t="s">
        <v>93</v>
      </c>
      <c r="S94" s="50" t="s">
        <v>92</v>
      </c>
      <c r="T94" s="50" t="s">
        <v>93</v>
      </c>
      <c r="U94" s="50" t="s">
        <v>92</v>
      </c>
      <c r="V94" s="50" t="s">
        <v>92</v>
      </c>
      <c r="W94" s="50" t="s">
        <v>93</v>
      </c>
      <c r="X94" s="50" t="s">
        <v>92</v>
      </c>
      <c r="Y94" s="50" t="s">
        <v>93</v>
      </c>
    </row>
    <row r="95" spans="1:25" hidden="1" x14ac:dyDescent="0.35">
      <c r="A95" s="63" t="s">
        <v>81</v>
      </c>
      <c r="B95" s="64" t="s">
        <v>348</v>
      </c>
      <c r="C95" s="64" t="s">
        <v>349</v>
      </c>
      <c r="D95" s="64" t="s">
        <v>331</v>
      </c>
      <c r="E95" s="63" t="s">
        <v>754</v>
      </c>
      <c r="F95" s="50" t="s">
        <v>350</v>
      </c>
      <c r="G95" s="63">
        <v>519389</v>
      </c>
      <c r="H95" s="50" t="s">
        <v>351</v>
      </c>
      <c r="I95" s="51">
        <v>49.887757000000001</v>
      </c>
      <c r="J95" s="51">
        <v>-99.961960000000005</v>
      </c>
      <c r="K95" s="50"/>
      <c r="L95" s="50" t="s">
        <v>92</v>
      </c>
      <c r="M95" s="50" t="s">
        <v>42</v>
      </c>
      <c r="N95" s="50" t="s">
        <v>92</v>
      </c>
      <c r="O95" s="50" t="s">
        <v>93</v>
      </c>
      <c r="P95" s="50" t="s">
        <v>93</v>
      </c>
      <c r="Q95" s="50" t="s">
        <v>93</v>
      </c>
      <c r="R95" s="50" t="s">
        <v>93</v>
      </c>
      <c r="S95" s="50" t="s">
        <v>93</v>
      </c>
      <c r="T95" s="50" t="s">
        <v>92</v>
      </c>
      <c r="U95" s="50" t="s">
        <v>92</v>
      </c>
      <c r="V95" s="50" t="s">
        <v>92</v>
      </c>
      <c r="W95" s="50" t="s">
        <v>93</v>
      </c>
      <c r="X95" s="50" t="s">
        <v>92</v>
      </c>
      <c r="Y95" s="50" t="s">
        <v>93</v>
      </c>
    </row>
    <row r="96" spans="1:25" hidden="1" x14ac:dyDescent="0.35">
      <c r="A96" s="63" t="s">
        <v>81</v>
      </c>
      <c r="B96" s="64" t="s">
        <v>352</v>
      </c>
      <c r="C96" s="64" t="s">
        <v>353</v>
      </c>
      <c r="D96" s="64" t="s">
        <v>354</v>
      </c>
      <c r="E96" s="63" t="s">
        <v>754</v>
      </c>
      <c r="F96" s="50" t="s">
        <v>355</v>
      </c>
      <c r="G96" s="63">
        <v>522586</v>
      </c>
      <c r="H96" s="50" t="s">
        <v>356</v>
      </c>
      <c r="I96" s="51">
        <v>49.649208000000002</v>
      </c>
      <c r="J96" s="51">
        <v>-95.793957000000006</v>
      </c>
      <c r="K96" s="50"/>
      <c r="L96" s="50" t="s">
        <v>92</v>
      </c>
      <c r="M96" s="50" t="s">
        <v>42</v>
      </c>
      <c r="N96" s="50" t="s">
        <v>92</v>
      </c>
      <c r="O96" s="50" t="s">
        <v>93</v>
      </c>
      <c r="P96" s="50" t="s">
        <v>93</v>
      </c>
      <c r="Q96" s="50" t="s">
        <v>93</v>
      </c>
      <c r="R96" s="50" t="s">
        <v>92</v>
      </c>
      <c r="S96" s="50" t="s">
        <v>93</v>
      </c>
      <c r="T96" s="50" t="s">
        <v>93</v>
      </c>
      <c r="U96" s="50" t="s">
        <v>92</v>
      </c>
      <c r="V96" s="50" t="s">
        <v>92</v>
      </c>
      <c r="W96" s="50" t="s">
        <v>92</v>
      </c>
      <c r="X96" s="50" t="s">
        <v>93</v>
      </c>
      <c r="Y96" s="50" t="s">
        <v>92</v>
      </c>
    </row>
    <row r="97" spans="1:25" hidden="1" x14ac:dyDescent="0.35">
      <c r="A97" s="63" t="s">
        <v>81</v>
      </c>
      <c r="B97" s="64" t="s">
        <v>361</v>
      </c>
      <c r="C97" s="64" t="s">
        <v>362</v>
      </c>
      <c r="D97" s="64" t="s">
        <v>363</v>
      </c>
      <c r="E97" s="63" t="s">
        <v>754</v>
      </c>
      <c r="F97" s="50" t="s">
        <v>364</v>
      </c>
      <c r="G97" s="63">
        <v>519401</v>
      </c>
      <c r="H97" s="50" t="s">
        <v>365</v>
      </c>
      <c r="I97" s="51">
        <v>49.773860999999997</v>
      </c>
      <c r="J97" s="51">
        <v>-97.320723999999998</v>
      </c>
      <c r="K97" s="50"/>
      <c r="L97" s="50" t="s">
        <v>93</v>
      </c>
      <c r="M97" s="50" t="s">
        <v>42</v>
      </c>
      <c r="N97" s="50" t="s">
        <v>92</v>
      </c>
      <c r="O97" s="50" t="s">
        <v>93</v>
      </c>
      <c r="P97" s="50" t="s">
        <v>93</v>
      </c>
      <c r="Q97" s="50" t="s">
        <v>93</v>
      </c>
      <c r="R97" s="50" t="s">
        <v>93</v>
      </c>
      <c r="S97" s="50" t="s">
        <v>93</v>
      </c>
      <c r="T97" s="50" t="s">
        <v>92</v>
      </c>
      <c r="U97" s="50" t="s">
        <v>92</v>
      </c>
      <c r="V97" s="50" t="s">
        <v>92</v>
      </c>
      <c r="W97" s="50" t="s">
        <v>93</v>
      </c>
      <c r="X97" s="50" t="s">
        <v>92</v>
      </c>
      <c r="Y97" s="50" t="s">
        <v>92</v>
      </c>
    </row>
    <row r="98" spans="1:25" hidden="1" x14ac:dyDescent="0.35">
      <c r="A98" s="63" t="s">
        <v>81</v>
      </c>
      <c r="B98" s="64" t="s">
        <v>381</v>
      </c>
      <c r="C98" s="64" t="s">
        <v>382</v>
      </c>
      <c r="D98" s="64" t="s">
        <v>382</v>
      </c>
      <c r="E98" s="63" t="s">
        <v>751</v>
      </c>
      <c r="F98" s="50" t="s">
        <v>383</v>
      </c>
      <c r="G98" s="63">
        <v>522574</v>
      </c>
      <c r="H98" s="50" t="s">
        <v>384</v>
      </c>
      <c r="I98" s="51">
        <v>51.2485</v>
      </c>
      <c r="J98" s="51">
        <v>-105.966691</v>
      </c>
      <c r="K98" s="50"/>
      <c r="L98" s="50" t="s">
        <v>92</v>
      </c>
      <c r="M98" s="50" t="s">
        <v>42</v>
      </c>
      <c r="N98" s="50" t="s">
        <v>92</v>
      </c>
      <c r="O98" s="50" t="s">
        <v>93</v>
      </c>
      <c r="P98" s="50" t="s">
        <v>93</v>
      </c>
      <c r="Q98" s="50" t="s">
        <v>93</v>
      </c>
      <c r="R98" s="50" t="s">
        <v>92</v>
      </c>
      <c r="S98" s="50" t="s">
        <v>92</v>
      </c>
      <c r="T98" s="50" t="s">
        <v>92</v>
      </c>
      <c r="U98" s="50" t="s">
        <v>92</v>
      </c>
      <c r="V98" s="50" t="s">
        <v>92</v>
      </c>
      <c r="W98" s="50" t="s">
        <v>93</v>
      </c>
      <c r="X98" s="50" t="s">
        <v>92</v>
      </c>
      <c r="Y98" s="50" t="s">
        <v>93</v>
      </c>
    </row>
    <row r="99" spans="1:25" hidden="1" x14ac:dyDescent="0.35">
      <c r="A99" s="63" t="s">
        <v>81</v>
      </c>
      <c r="B99" s="64" t="s">
        <v>385</v>
      </c>
      <c r="C99" s="64" t="s">
        <v>386</v>
      </c>
      <c r="D99" s="64" t="s">
        <v>373</v>
      </c>
      <c r="E99" s="63" t="s">
        <v>751</v>
      </c>
      <c r="F99" s="50" t="s">
        <v>387</v>
      </c>
      <c r="G99" s="63">
        <v>519403</v>
      </c>
      <c r="H99" s="50" t="s">
        <v>388</v>
      </c>
      <c r="I99" s="51">
        <v>52.055971999999997</v>
      </c>
      <c r="J99" s="51">
        <v>-106.60054599999999</v>
      </c>
      <c r="K99" s="50"/>
      <c r="L99" s="50" t="s">
        <v>93</v>
      </c>
      <c r="M99" s="50" t="s">
        <v>42</v>
      </c>
      <c r="N99" s="50" t="s">
        <v>92</v>
      </c>
      <c r="O99" s="50" t="s">
        <v>92</v>
      </c>
      <c r="P99" s="50" t="s">
        <v>92</v>
      </c>
      <c r="Q99" s="50" t="s">
        <v>93</v>
      </c>
      <c r="R99" s="50" t="s">
        <v>92</v>
      </c>
      <c r="S99" s="50" t="s">
        <v>92</v>
      </c>
      <c r="T99" s="50" t="s">
        <v>93</v>
      </c>
      <c r="U99" s="50" t="s">
        <v>92</v>
      </c>
      <c r="V99" s="50" t="s">
        <v>92</v>
      </c>
      <c r="W99" s="50" t="s">
        <v>92</v>
      </c>
      <c r="X99" s="50" t="s">
        <v>93</v>
      </c>
      <c r="Y99" s="50" t="s">
        <v>92</v>
      </c>
    </row>
    <row r="100" spans="1:25" hidden="1" x14ac:dyDescent="0.35">
      <c r="A100" s="63" t="s">
        <v>81</v>
      </c>
      <c r="B100" s="64" t="s">
        <v>488</v>
      </c>
      <c r="C100" s="64" t="s">
        <v>489</v>
      </c>
      <c r="D100" s="64" t="s">
        <v>489</v>
      </c>
      <c r="E100" s="63" t="s">
        <v>753</v>
      </c>
      <c r="F100" s="50" t="s">
        <v>490</v>
      </c>
      <c r="G100" s="63">
        <v>519354</v>
      </c>
      <c r="H100" s="50" t="s">
        <v>491</v>
      </c>
      <c r="I100" s="51">
        <v>56.666164999999999</v>
      </c>
      <c r="J100" s="51">
        <v>-111.327623</v>
      </c>
      <c r="K100" s="50"/>
      <c r="L100" s="50" t="s">
        <v>92</v>
      </c>
      <c r="M100" s="50" t="s">
        <v>42</v>
      </c>
      <c r="N100" s="50" t="s">
        <v>92</v>
      </c>
      <c r="O100" s="50" t="s">
        <v>92</v>
      </c>
      <c r="P100" s="50" t="s">
        <v>92</v>
      </c>
      <c r="Q100" s="50" t="s">
        <v>93</v>
      </c>
      <c r="R100" s="50" t="s">
        <v>93</v>
      </c>
      <c r="S100" s="50" t="s">
        <v>93</v>
      </c>
      <c r="T100" s="50" t="s">
        <v>93</v>
      </c>
      <c r="U100" s="50" t="s">
        <v>93</v>
      </c>
      <c r="V100" s="50" t="s">
        <v>92</v>
      </c>
      <c r="W100" s="50" t="s">
        <v>93</v>
      </c>
      <c r="X100" s="50" t="s">
        <v>93</v>
      </c>
      <c r="Y100" s="50" t="s">
        <v>93</v>
      </c>
    </row>
    <row r="101" spans="1:25" hidden="1" x14ac:dyDescent="0.35">
      <c r="A101" s="63" t="s">
        <v>81</v>
      </c>
      <c r="B101" s="64" t="s">
        <v>512</v>
      </c>
      <c r="C101" s="64" t="s">
        <v>513</v>
      </c>
      <c r="D101" s="64" t="s">
        <v>513</v>
      </c>
      <c r="E101" s="63" t="s">
        <v>753</v>
      </c>
      <c r="F101" s="50" t="s">
        <v>514</v>
      </c>
      <c r="G101" s="63">
        <v>524599</v>
      </c>
      <c r="H101" s="50" t="s">
        <v>515</v>
      </c>
      <c r="I101" s="51">
        <v>55.756799999999998</v>
      </c>
      <c r="J101" s="51">
        <v>-118.698606</v>
      </c>
      <c r="K101" s="50"/>
      <c r="L101" s="50" t="s">
        <v>93</v>
      </c>
      <c r="M101" s="50" t="s">
        <v>42</v>
      </c>
      <c r="N101" s="50" t="s">
        <v>92</v>
      </c>
      <c r="O101" s="50" t="s">
        <v>93</v>
      </c>
      <c r="P101" s="50" t="s">
        <v>92</v>
      </c>
      <c r="Q101" s="50" t="s">
        <v>93</v>
      </c>
      <c r="R101" s="50" t="s">
        <v>93</v>
      </c>
      <c r="S101" s="50" t="s">
        <v>92</v>
      </c>
      <c r="T101" s="50" t="s">
        <v>93</v>
      </c>
      <c r="U101" s="50" t="s">
        <v>92</v>
      </c>
      <c r="V101" s="50" t="s">
        <v>92</v>
      </c>
      <c r="W101" s="50" t="s">
        <v>92</v>
      </c>
      <c r="X101" s="50" t="s">
        <v>93</v>
      </c>
      <c r="Y101" s="50" t="s">
        <v>93</v>
      </c>
    </row>
    <row r="102" spans="1:25" hidden="1" x14ac:dyDescent="0.35">
      <c r="A102" s="63" t="s">
        <v>81</v>
      </c>
      <c r="B102" s="64" t="s">
        <v>516</v>
      </c>
      <c r="C102" s="64" t="s">
        <v>517</v>
      </c>
      <c r="D102" s="64" t="s">
        <v>518</v>
      </c>
      <c r="E102" s="63" t="s">
        <v>753</v>
      </c>
      <c r="F102" s="50" t="s">
        <v>519</v>
      </c>
      <c r="G102" s="63">
        <v>524607</v>
      </c>
      <c r="H102" s="50" t="s">
        <v>520</v>
      </c>
      <c r="I102" s="51">
        <v>55.233966000000002</v>
      </c>
      <c r="J102" s="51">
        <v>-118.793521</v>
      </c>
      <c r="K102" s="50"/>
      <c r="L102" s="50" t="s">
        <v>92</v>
      </c>
      <c r="M102" s="50" t="s">
        <v>42</v>
      </c>
      <c r="N102" s="50" t="s">
        <v>92</v>
      </c>
      <c r="O102" s="50" t="s">
        <v>93</v>
      </c>
      <c r="P102" s="50" t="s">
        <v>93</v>
      </c>
      <c r="Q102" s="50" t="s">
        <v>93</v>
      </c>
      <c r="R102" s="50" t="s">
        <v>93</v>
      </c>
      <c r="S102" s="50" t="s">
        <v>92</v>
      </c>
      <c r="T102" s="50" t="s">
        <v>93</v>
      </c>
      <c r="U102" s="50" t="s">
        <v>92</v>
      </c>
      <c r="V102" s="50" t="s">
        <v>92</v>
      </c>
      <c r="W102" s="50" t="s">
        <v>93</v>
      </c>
      <c r="X102" s="50" t="s">
        <v>92</v>
      </c>
      <c r="Y102" s="50" t="s">
        <v>92</v>
      </c>
    </row>
    <row r="103" spans="1:25" hidden="1" x14ac:dyDescent="0.35">
      <c r="A103" s="63" t="s">
        <v>81</v>
      </c>
      <c r="B103" s="64" t="s">
        <v>534</v>
      </c>
      <c r="C103" s="64" t="s">
        <v>535</v>
      </c>
      <c r="D103" s="64" t="s">
        <v>535</v>
      </c>
      <c r="E103" s="63" t="s">
        <v>753</v>
      </c>
      <c r="F103" s="50" t="s">
        <v>536</v>
      </c>
      <c r="G103" s="63">
        <v>524611</v>
      </c>
      <c r="H103" s="50" t="s">
        <v>537</v>
      </c>
      <c r="I103" s="51">
        <v>54.191370999999997</v>
      </c>
      <c r="J103" s="51">
        <v>-115.788686</v>
      </c>
      <c r="K103" s="50"/>
      <c r="L103" s="50" t="s">
        <v>93</v>
      </c>
      <c r="M103" s="50" t="s">
        <v>42</v>
      </c>
      <c r="N103" s="50" t="s">
        <v>92</v>
      </c>
      <c r="O103" s="50" t="s">
        <v>93</v>
      </c>
      <c r="P103" s="50" t="s">
        <v>93</v>
      </c>
      <c r="Q103" s="50" t="s">
        <v>93</v>
      </c>
      <c r="R103" s="50" t="s">
        <v>93</v>
      </c>
      <c r="S103" s="50" t="s">
        <v>92</v>
      </c>
      <c r="T103" s="50" t="s">
        <v>93</v>
      </c>
      <c r="U103" s="50" t="s">
        <v>92</v>
      </c>
      <c r="V103" s="50" t="s">
        <v>92</v>
      </c>
      <c r="W103" s="50" t="s">
        <v>92</v>
      </c>
      <c r="X103" s="50" t="s">
        <v>93</v>
      </c>
      <c r="Y103" s="50" t="s">
        <v>92</v>
      </c>
    </row>
    <row r="104" spans="1:25" hidden="1" x14ac:dyDescent="0.35">
      <c r="A104" s="63" t="s">
        <v>81</v>
      </c>
      <c r="B104" s="64" t="s">
        <v>572</v>
      </c>
      <c r="C104" s="64" t="s">
        <v>573</v>
      </c>
      <c r="D104" s="64" t="s">
        <v>573</v>
      </c>
      <c r="E104" s="63" t="s">
        <v>753</v>
      </c>
      <c r="F104" s="50" t="s">
        <v>574</v>
      </c>
      <c r="G104" s="63">
        <v>524591</v>
      </c>
      <c r="H104" s="50" t="s">
        <v>575</v>
      </c>
      <c r="I104" s="51">
        <v>53.303071000000003</v>
      </c>
      <c r="J104" s="51">
        <v>-113.543493</v>
      </c>
      <c r="K104" s="50"/>
      <c r="L104" s="50" t="s">
        <v>93</v>
      </c>
      <c r="M104" s="50" t="s">
        <v>42</v>
      </c>
      <c r="N104" s="50" t="s">
        <v>92</v>
      </c>
      <c r="O104" s="50" t="s">
        <v>93</v>
      </c>
      <c r="P104" s="50" t="s">
        <v>93</v>
      </c>
      <c r="Q104" s="50" t="s">
        <v>93</v>
      </c>
      <c r="R104" s="50" t="s">
        <v>92</v>
      </c>
      <c r="S104" s="50" t="s">
        <v>92</v>
      </c>
      <c r="T104" s="50" t="s">
        <v>92</v>
      </c>
      <c r="U104" s="50" t="s">
        <v>92</v>
      </c>
      <c r="V104" s="50" t="s">
        <v>92</v>
      </c>
      <c r="W104" s="50" t="s">
        <v>92</v>
      </c>
      <c r="X104" s="50" t="s">
        <v>93</v>
      </c>
      <c r="Y104" s="50" t="s">
        <v>93</v>
      </c>
    </row>
    <row r="105" spans="1:25" hidden="1" x14ac:dyDescent="0.35">
      <c r="A105" s="63" t="s">
        <v>81</v>
      </c>
      <c r="B105" s="64" t="s">
        <v>521</v>
      </c>
      <c r="C105" s="64" t="s">
        <v>522</v>
      </c>
      <c r="D105" s="64" t="s">
        <v>522</v>
      </c>
      <c r="E105" s="63" t="s">
        <v>753</v>
      </c>
      <c r="F105" s="50" t="s">
        <v>523</v>
      </c>
      <c r="G105" s="63">
        <v>519353</v>
      </c>
      <c r="H105" s="50" t="s">
        <v>524</v>
      </c>
      <c r="I105" s="51">
        <v>53.09534</v>
      </c>
      <c r="J105" s="51">
        <v>-111.785622</v>
      </c>
      <c r="K105" s="50"/>
      <c r="L105" s="50" t="s">
        <v>93</v>
      </c>
      <c r="M105" s="50" t="s">
        <v>42</v>
      </c>
      <c r="N105" s="50" t="s">
        <v>92</v>
      </c>
      <c r="O105" s="50" t="s">
        <v>92</v>
      </c>
      <c r="P105" s="50" t="s">
        <v>92</v>
      </c>
      <c r="Q105" s="50" t="s">
        <v>93</v>
      </c>
      <c r="R105" s="50" t="s">
        <v>93</v>
      </c>
      <c r="S105" s="50" t="s">
        <v>93</v>
      </c>
      <c r="T105" s="50" t="s">
        <v>92</v>
      </c>
      <c r="U105" s="50" t="s">
        <v>92</v>
      </c>
      <c r="V105" s="50" t="s">
        <v>92</v>
      </c>
      <c r="W105" s="50" t="s">
        <v>92</v>
      </c>
      <c r="X105" s="50" t="s">
        <v>93</v>
      </c>
      <c r="Y105" s="50" t="s">
        <v>93</v>
      </c>
    </row>
    <row r="106" spans="1:25" hidden="1" x14ac:dyDescent="0.35">
      <c r="A106" s="63" t="s">
        <v>81</v>
      </c>
      <c r="B106" s="64" t="s">
        <v>546</v>
      </c>
      <c r="C106" s="64" t="s">
        <v>547</v>
      </c>
      <c r="D106" s="64" t="s">
        <v>548</v>
      </c>
      <c r="E106" s="63" t="s">
        <v>753</v>
      </c>
      <c r="F106" s="50" t="s">
        <v>549</v>
      </c>
      <c r="G106" s="63">
        <v>528508</v>
      </c>
      <c r="H106" s="50" t="s">
        <v>550</v>
      </c>
      <c r="I106" s="51">
        <v>51.099021999999998</v>
      </c>
      <c r="J106" s="51">
        <v>-115.015157</v>
      </c>
      <c r="K106" s="50"/>
      <c r="L106" s="50" t="s">
        <v>92</v>
      </c>
      <c r="M106" s="50" t="s">
        <v>42</v>
      </c>
      <c r="N106" s="50" t="s">
        <v>93</v>
      </c>
      <c r="O106" s="50" t="s">
        <v>93</v>
      </c>
      <c r="P106" s="50" t="s">
        <v>93</v>
      </c>
      <c r="Q106" s="50" t="s">
        <v>93</v>
      </c>
      <c r="R106" s="50" t="s">
        <v>92</v>
      </c>
      <c r="S106" s="50" t="s">
        <v>93</v>
      </c>
      <c r="T106" s="50" t="s">
        <v>92</v>
      </c>
      <c r="U106" s="50" t="s">
        <v>92</v>
      </c>
      <c r="V106" s="50" t="s">
        <v>92</v>
      </c>
      <c r="W106" s="50" t="s">
        <v>93</v>
      </c>
      <c r="X106" s="50" t="s">
        <v>92</v>
      </c>
      <c r="Y106" s="50" t="s">
        <v>92</v>
      </c>
    </row>
    <row r="107" spans="1:25" hidden="1" x14ac:dyDescent="0.35">
      <c r="A107" s="63" t="s">
        <v>81</v>
      </c>
      <c r="B107" s="64" t="s">
        <v>551</v>
      </c>
      <c r="C107" s="64" t="s">
        <v>552</v>
      </c>
      <c r="D107" s="64" t="s">
        <v>553</v>
      </c>
      <c r="E107" s="63" t="s">
        <v>753</v>
      </c>
      <c r="F107" s="50" t="s">
        <v>554</v>
      </c>
      <c r="G107" s="63">
        <v>519339</v>
      </c>
      <c r="H107" s="50" t="s">
        <v>555</v>
      </c>
      <c r="I107" s="51">
        <v>50.791536000000001</v>
      </c>
      <c r="J107" s="51">
        <v>-112.449671</v>
      </c>
      <c r="K107" s="50"/>
      <c r="L107" s="50" t="s">
        <v>93</v>
      </c>
      <c r="M107" s="50" t="s">
        <v>42</v>
      </c>
      <c r="N107" s="50" t="s">
        <v>92</v>
      </c>
      <c r="O107" s="50" t="s">
        <v>93</v>
      </c>
      <c r="P107" s="50" t="s">
        <v>93</v>
      </c>
      <c r="Q107" s="50" t="s">
        <v>93</v>
      </c>
      <c r="R107" s="50" t="s">
        <v>93</v>
      </c>
      <c r="S107" s="50" t="s">
        <v>92</v>
      </c>
      <c r="T107" s="50" t="s">
        <v>92</v>
      </c>
      <c r="U107" s="50" t="s">
        <v>92</v>
      </c>
      <c r="V107" s="50" t="s">
        <v>92</v>
      </c>
      <c r="W107" s="50" t="s">
        <v>93</v>
      </c>
      <c r="X107" s="50" t="s">
        <v>92</v>
      </c>
      <c r="Y107" s="50" t="s">
        <v>92</v>
      </c>
    </row>
    <row r="108" spans="1:25" hidden="1" x14ac:dyDescent="0.35">
      <c r="A108" s="63" t="s">
        <v>81</v>
      </c>
      <c r="B108" s="64" t="s">
        <v>556</v>
      </c>
      <c r="C108" s="64" t="s">
        <v>557</v>
      </c>
      <c r="D108" s="64" t="s">
        <v>452</v>
      </c>
      <c r="E108" s="63" t="s">
        <v>753</v>
      </c>
      <c r="F108" s="50" t="s">
        <v>558</v>
      </c>
      <c r="G108" s="63">
        <v>519345</v>
      </c>
      <c r="H108" s="50" t="s">
        <v>559</v>
      </c>
      <c r="I108" s="51">
        <v>53.408271999999997</v>
      </c>
      <c r="J108" s="51">
        <v>-117.554113</v>
      </c>
      <c r="K108" s="50"/>
      <c r="L108" s="50" t="s">
        <v>93</v>
      </c>
      <c r="M108" s="50" t="s">
        <v>42</v>
      </c>
      <c r="N108" s="50" t="s">
        <v>92</v>
      </c>
      <c r="O108" s="50" t="s">
        <v>92</v>
      </c>
      <c r="P108" s="50" t="s">
        <v>92</v>
      </c>
      <c r="Q108" s="50" t="s">
        <v>93</v>
      </c>
      <c r="R108" s="50" t="s">
        <v>93</v>
      </c>
      <c r="S108" s="50" t="s">
        <v>92</v>
      </c>
      <c r="T108" s="50" t="s">
        <v>93</v>
      </c>
      <c r="U108" s="50" t="s">
        <v>92</v>
      </c>
      <c r="V108" s="50" t="s">
        <v>92</v>
      </c>
      <c r="W108" s="50" t="s">
        <v>93</v>
      </c>
      <c r="X108" s="50" t="s">
        <v>92</v>
      </c>
      <c r="Y108" s="50" t="s">
        <v>92</v>
      </c>
    </row>
    <row r="109" spans="1:25" hidden="1" x14ac:dyDescent="0.35">
      <c r="A109" s="63" t="s">
        <v>81</v>
      </c>
      <c r="B109" s="64" t="s">
        <v>564</v>
      </c>
      <c r="C109" s="64" t="s">
        <v>565</v>
      </c>
      <c r="D109" s="64" t="s">
        <v>565</v>
      </c>
      <c r="E109" s="63" t="s">
        <v>753</v>
      </c>
      <c r="F109" s="50" t="s">
        <v>566</v>
      </c>
      <c r="G109" s="63">
        <v>523735</v>
      </c>
      <c r="H109" s="50" t="s">
        <v>567</v>
      </c>
      <c r="I109" s="51">
        <v>56.526524999999999</v>
      </c>
      <c r="J109" s="51">
        <v>-115.307171</v>
      </c>
      <c r="K109" s="50"/>
      <c r="L109" s="50" t="s">
        <v>92</v>
      </c>
      <c r="M109" s="50" t="s">
        <v>42</v>
      </c>
      <c r="N109" s="50" t="s">
        <v>92</v>
      </c>
      <c r="O109" s="50" t="s">
        <v>93</v>
      </c>
      <c r="P109" s="50" t="s">
        <v>92</v>
      </c>
      <c r="Q109" s="50" t="s">
        <v>93</v>
      </c>
      <c r="R109" s="50" t="s">
        <v>93</v>
      </c>
      <c r="S109" s="50" t="s">
        <v>92</v>
      </c>
      <c r="T109" s="50" t="s">
        <v>92</v>
      </c>
      <c r="U109" s="50" t="s">
        <v>92</v>
      </c>
      <c r="V109" s="50" t="s">
        <v>92</v>
      </c>
      <c r="W109" s="50" t="s">
        <v>93</v>
      </c>
      <c r="X109" s="50" t="s">
        <v>92</v>
      </c>
      <c r="Y109" s="50" t="s">
        <v>92</v>
      </c>
    </row>
    <row r="110" spans="1:25" hidden="1" x14ac:dyDescent="0.35">
      <c r="A110" s="63" t="s">
        <v>81</v>
      </c>
      <c r="B110" s="64" t="s">
        <v>568</v>
      </c>
      <c r="C110" s="64" t="s">
        <v>569</v>
      </c>
      <c r="D110" s="64" t="s">
        <v>569</v>
      </c>
      <c r="E110" s="63" t="s">
        <v>753</v>
      </c>
      <c r="F110" s="50" t="s">
        <v>570</v>
      </c>
      <c r="G110" s="63">
        <v>519347</v>
      </c>
      <c r="H110" s="50" t="s">
        <v>571</v>
      </c>
      <c r="I110" s="51">
        <v>50.744416000000001</v>
      </c>
      <c r="J110" s="51">
        <v>-113.908188</v>
      </c>
      <c r="K110" s="50"/>
      <c r="L110" s="50" t="s">
        <v>93</v>
      </c>
      <c r="M110" s="50" t="s">
        <v>42</v>
      </c>
      <c r="N110" s="50" t="s">
        <v>92</v>
      </c>
      <c r="O110" s="50" t="s">
        <v>92</v>
      </c>
      <c r="P110" s="50" t="s">
        <v>92</v>
      </c>
      <c r="Q110" s="50" t="s">
        <v>93</v>
      </c>
      <c r="R110" s="50" t="s">
        <v>93</v>
      </c>
      <c r="S110" s="50" t="s">
        <v>93</v>
      </c>
      <c r="T110" s="50" t="s">
        <v>93</v>
      </c>
      <c r="U110" s="50" t="s">
        <v>93</v>
      </c>
      <c r="V110" s="50" t="s">
        <v>93</v>
      </c>
      <c r="W110" s="50" t="s">
        <v>92</v>
      </c>
      <c r="X110" s="50" t="s">
        <v>93</v>
      </c>
      <c r="Y110" s="50" t="s">
        <v>93</v>
      </c>
    </row>
    <row r="111" spans="1:25" hidden="1" x14ac:dyDescent="0.35">
      <c r="A111" s="63" t="s">
        <v>81</v>
      </c>
      <c r="B111" s="64" t="s">
        <v>576</v>
      </c>
      <c r="C111" s="64" t="s">
        <v>577</v>
      </c>
      <c r="D111" s="64" t="s">
        <v>577</v>
      </c>
      <c r="E111" s="63" t="s">
        <v>753</v>
      </c>
      <c r="F111" s="50" t="s">
        <v>578</v>
      </c>
      <c r="G111" s="63">
        <v>519340</v>
      </c>
      <c r="H111" s="50" t="s">
        <v>579</v>
      </c>
      <c r="I111" s="51">
        <v>55.334350999999998</v>
      </c>
      <c r="J111" s="51">
        <v>-119.566138</v>
      </c>
      <c r="K111" s="50"/>
      <c r="L111" s="50" t="s">
        <v>92</v>
      </c>
      <c r="M111" s="50" t="s">
        <v>42</v>
      </c>
      <c r="N111" s="50" t="s">
        <v>92</v>
      </c>
      <c r="O111" s="50" t="s">
        <v>92</v>
      </c>
      <c r="P111" s="50" t="s">
        <v>92</v>
      </c>
      <c r="Q111" s="50" t="s">
        <v>92</v>
      </c>
      <c r="R111" s="50" t="s">
        <v>93</v>
      </c>
      <c r="S111" s="50" t="s">
        <v>93</v>
      </c>
      <c r="T111" s="50" t="s">
        <v>93</v>
      </c>
      <c r="U111" s="50" t="s">
        <v>93</v>
      </c>
      <c r="V111" s="50" t="s">
        <v>92</v>
      </c>
      <c r="W111" s="50" t="s">
        <v>93</v>
      </c>
      <c r="X111" s="50" t="s">
        <v>93</v>
      </c>
      <c r="Y111" s="50" t="s">
        <v>93</v>
      </c>
    </row>
    <row r="112" spans="1:25" hidden="1" x14ac:dyDescent="0.35">
      <c r="A112" s="63" t="s">
        <v>81</v>
      </c>
      <c r="B112" s="64" t="s">
        <v>697</v>
      </c>
      <c r="C112" s="64" t="s">
        <v>698</v>
      </c>
      <c r="D112" s="64" t="s">
        <v>698</v>
      </c>
      <c r="E112" s="63" t="s">
        <v>755</v>
      </c>
      <c r="F112" s="50" t="s">
        <v>699</v>
      </c>
      <c r="G112" s="63">
        <v>545954</v>
      </c>
      <c r="H112" s="50" t="s">
        <v>700</v>
      </c>
      <c r="I112" s="51">
        <v>50.513249999999999</v>
      </c>
      <c r="J112" s="51">
        <v>-115.99636099999999</v>
      </c>
      <c r="K112" s="50"/>
      <c r="L112" s="50" t="s">
        <v>93</v>
      </c>
      <c r="M112" s="50" t="s">
        <v>42</v>
      </c>
      <c r="N112" s="50" t="s">
        <v>92</v>
      </c>
      <c r="O112" s="50" t="s">
        <v>93</v>
      </c>
      <c r="P112" s="50" t="s">
        <v>92</v>
      </c>
      <c r="Q112" s="50" t="s">
        <v>93</v>
      </c>
      <c r="R112" s="50" t="s">
        <v>92</v>
      </c>
      <c r="S112" s="50" t="s">
        <v>92</v>
      </c>
      <c r="T112" s="50" t="s">
        <v>92</v>
      </c>
      <c r="U112" s="50" t="s">
        <v>92</v>
      </c>
      <c r="V112" s="50" t="s">
        <v>92</v>
      </c>
      <c r="W112" s="50" t="s">
        <v>93</v>
      </c>
      <c r="X112" s="50" t="s">
        <v>92</v>
      </c>
      <c r="Y112" s="50" t="s">
        <v>93</v>
      </c>
    </row>
    <row r="113" spans="1:25" hidden="1" x14ac:dyDescent="0.35">
      <c r="A113" s="63" t="s">
        <v>81</v>
      </c>
      <c r="B113" s="64" t="s">
        <v>693</v>
      </c>
      <c r="C113" s="64" t="s">
        <v>694</v>
      </c>
      <c r="D113" s="64" t="s">
        <v>625</v>
      </c>
      <c r="E113" s="63" t="s">
        <v>755</v>
      </c>
      <c r="F113" s="50" t="s">
        <v>695</v>
      </c>
      <c r="G113" s="63">
        <v>541200</v>
      </c>
      <c r="H113" s="50" t="s">
        <v>696</v>
      </c>
      <c r="I113" s="51">
        <v>49.363756000000002</v>
      </c>
      <c r="J113" s="51">
        <v>-121.4804566</v>
      </c>
      <c r="K113" s="50"/>
      <c r="L113" s="50" t="s">
        <v>93</v>
      </c>
      <c r="M113" s="50" t="s">
        <v>42</v>
      </c>
      <c r="N113" s="50" t="s">
        <v>92</v>
      </c>
      <c r="O113" s="50" t="s">
        <v>93</v>
      </c>
      <c r="P113" s="50" t="s">
        <v>92</v>
      </c>
      <c r="Q113" s="50" t="s">
        <v>93</v>
      </c>
      <c r="R113" s="50" t="s">
        <v>92</v>
      </c>
      <c r="S113" s="50" t="s">
        <v>92</v>
      </c>
      <c r="T113" s="50" t="s">
        <v>93</v>
      </c>
      <c r="U113" s="50" t="s">
        <v>92</v>
      </c>
      <c r="V113" s="50" t="s">
        <v>92</v>
      </c>
      <c r="W113" s="50" t="s">
        <v>93</v>
      </c>
      <c r="X113" s="50" t="s">
        <v>92</v>
      </c>
      <c r="Y113" s="50" t="s">
        <v>92</v>
      </c>
    </row>
    <row r="114" spans="1:25" hidden="1" x14ac:dyDescent="0.35">
      <c r="A114" s="63" t="s">
        <v>81</v>
      </c>
      <c r="B114" s="64" t="s">
        <v>701</v>
      </c>
      <c r="C114" s="64" t="s">
        <v>702</v>
      </c>
      <c r="D114" s="64" t="s">
        <v>639</v>
      </c>
      <c r="E114" s="63" t="s">
        <v>755</v>
      </c>
      <c r="F114" s="50" t="s">
        <v>703</v>
      </c>
      <c r="G114" s="63">
        <v>524580</v>
      </c>
      <c r="H114" s="50" t="s">
        <v>704</v>
      </c>
      <c r="I114" s="51">
        <v>54.004244999999997</v>
      </c>
      <c r="J114" s="51">
        <v>-122.801177</v>
      </c>
      <c r="K114" s="50"/>
      <c r="L114" s="50" t="s">
        <v>93</v>
      </c>
      <c r="M114" s="50" t="s">
        <v>42</v>
      </c>
      <c r="N114" s="50" t="s">
        <v>92</v>
      </c>
      <c r="O114" s="50" t="s">
        <v>92</v>
      </c>
      <c r="P114" s="50" t="s">
        <v>92</v>
      </c>
      <c r="Q114" s="50" t="s">
        <v>92</v>
      </c>
      <c r="R114" s="50" t="s">
        <v>93</v>
      </c>
      <c r="S114" s="50" t="s">
        <v>92</v>
      </c>
      <c r="T114" s="50" t="s">
        <v>92</v>
      </c>
      <c r="U114" s="50" t="s">
        <v>93</v>
      </c>
      <c r="V114" s="50" t="s">
        <v>92</v>
      </c>
      <c r="W114" s="50" t="s">
        <v>93</v>
      </c>
      <c r="X114" s="50" t="s">
        <v>92</v>
      </c>
      <c r="Y114" s="50" t="s">
        <v>92</v>
      </c>
    </row>
    <row r="115" spans="1:25" hidden="1" x14ac:dyDescent="0.35">
      <c r="A115" s="63" t="s">
        <v>81</v>
      </c>
      <c r="B115" s="64" t="s">
        <v>705</v>
      </c>
      <c r="C115" s="64" t="s">
        <v>706</v>
      </c>
      <c r="D115" s="64" t="s">
        <v>639</v>
      </c>
      <c r="E115" s="63" t="s">
        <v>755</v>
      </c>
      <c r="F115" s="50" t="s">
        <v>707</v>
      </c>
      <c r="G115" s="63">
        <v>541489</v>
      </c>
      <c r="H115" s="50" t="s">
        <v>708</v>
      </c>
      <c r="I115" s="51">
        <v>53.9214962</v>
      </c>
      <c r="J115" s="51">
        <v>-122.6518049</v>
      </c>
      <c r="K115" s="50"/>
      <c r="L115" s="50" t="s">
        <v>93</v>
      </c>
      <c r="M115" s="50" t="s">
        <v>42</v>
      </c>
      <c r="N115" s="50" t="s">
        <v>92</v>
      </c>
      <c r="O115" s="50" t="s">
        <v>92</v>
      </c>
      <c r="P115" s="50" t="s">
        <v>92</v>
      </c>
      <c r="Q115" s="50" t="s">
        <v>92</v>
      </c>
      <c r="R115" s="50" t="s">
        <v>93</v>
      </c>
      <c r="S115" s="50" t="s">
        <v>93</v>
      </c>
      <c r="T115" s="50" t="s">
        <v>92</v>
      </c>
      <c r="U115" s="50" t="s">
        <v>92</v>
      </c>
      <c r="V115" s="50" t="s">
        <v>92</v>
      </c>
      <c r="W115" s="50" t="s">
        <v>93</v>
      </c>
      <c r="X115" s="50" t="s">
        <v>92</v>
      </c>
      <c r="Y115" s="50" t="s">
        <v>92</v>
      </c>
    </row>
    <row r="116" spans="1:25" hidden="1" x14ac:dyDescent="0.35">
      <c r="A116" s="63" t="s">
        <v>81</v>
      </c>
      <c r="B116" s="64" t="s">
        <v>709</v>
      </c>
      <c r="C116" s="64" t="s">
        <v>710</v>
      </c>
      <c r="D116" s="64" t="s">
        <v>639</v>
      </c>
      <c r="E116" s="63" t="s">
        <v>755</v>
      </c>
      <c r="F116" s="50" t="s">
        <v>711</v>
      </c>
      <c r="G116" s="63">
        <v>524577</v>
      </c>
      <c r="H116" s="50" t="s">
        <v>712</v>
      </c>
      <c r="I116" s="51">
        <v>53.965572000000002</v>
      </c>
      <c r="J116" s="51">
        <v>-122.765717</v>
      </c>
      <c r="K116" s="50"/>
      <c r="L116" s="50" t="s">
        <v>93</v>
      </c>
      <c r="M116" s="50" t="s">
        <v>42</v>
      </c>
      <c r="N116" s="50" t="s">
        <v>92</v>
      </c>
      <c r="O116" s="50" t="s">
        <v>92</v>
      </c>
      <c r="P116" s="50" t="s">
        <v>92</v>
      </c>
      <c r="Q116" s="50" t="s">
        <v>92</v>
      </c>
      <c r="R116" s="50" t="s">
        <v>93</v>
      </c>
      <c r="S116" s="50" t="s">
        <v>93</v>
      </c>
      <c r="T116" s="50" t="s">
        <v>93</v>
      </c>
      <c r="U116" s="50" t="s">
        <v>93</v>
      </c>
      <c r="V116" s="50" t="s">
        <v>93</v>
      </c>
      <c r="W116" s="50" t="s">
        <v>93</v>
      </c>
      <c r="X116" s="50" t="s">
        <v>93</v>
      </c>
      <c r="Y116" s="50" t="s">
        <v>93</v>
      </c>
    </row>
    <row r="117" spans="1:25" hidden="1" x14ac:dyDescent="0.35">
      <c r="A117" s="63" t="s">
        <v>81</v>
      </c>
      <c r="B117" s="64" t="s">
        <v>346</v>
      </c>
      <c r="C117" s="64" t="s">
        <v>347</v>
      </c>
      <c r="D117" s="64" t="s">
        <v>326</v>
      </c>
      <c r="E117" s="63" t="s">
        <v>754</v>
      </c>
      <c r="F117" s="50" t="s">
        <v>341</v>
      </c>
      <c r="G117" s="63">
        <v>524600</v>
      </c>
      <c r="H117" s="50" t="s">
        <v>342</v>
      </c>
      <c r="I117" s="51">
        <v>49.885845000000003</v>
      </c>
      <c r="J117" s="51">
        <v>-97.081142</v>
      </c>
      <c r="K117" s="50"/>
      <c r="L117" s="50" t="s">
        <v>93</v>
      </c>
      <c r="M117" s="50" t="s">
        <v>42</v>
      </c>
      <c r="N117" s="50" t="s">
        <v>92</v>
      </c>
      <c r="O117" s="50" t="s">
        <v>93</v>
      </c>
      <c r="P117" s="50" t="s">
        <v>92</v>
      </c>
      <c r="Q117" s="50" t="s">
        <v>93</v>
      </c>
      <c r="R117" s="50" t="s">
        <v>92</v>
      </c>
      <c r="S117" s="50" t="s">
        <v>93</v>
      </c>
      <c r="T117" s="50" t="s">
        <v>93</v>
      </c>
      <c r="U117" s="50" t="s">
        <v>93</v>
      </c>
      <c r="V117" s="50" t="s">
        <v>92</v>
      </c>
      <c r="W117" s="50" t="s">
        <v>93</v>
      </c>
      <c r="X117" s="50" t="s">
        <v>93</v>
      </c>
      <c r="Y117" s="50" t="s">
        <v>93</v>
      </c>
    </row>
    <row r="118" spans="1:25" hidden="1" x14ac:dyDescent="0.35">
      <c r="A118" s="63" t="s">
        <v>81</v>
      </c>
      <c r="B118" s="64" t="s">
        <v>397</v>
      </c>
      <c r="C118" s="64" t="s">
        <v>398</v>
      </c>
      <c r="D118" s="64" t="s">
        <v>368</v>
      </c>
      <c r="E118" s="63" t="s">
        <v>751</v>
      </c>
      <c r="F118" s="50" t="s">
        <v>399</v>
      </c>
      <c r="G118" s="63">
        <v>524615</v>
      </c>
      <c r="H118" s="50" t="s">
        <v>400</v>
      </c>
      <c r="I118" s="51">
        <v>50.479399999999998</v>
      </c>
      <c r="J118" s="51">
        <v>-104.574152</v>
      </c>
      <c r="K118" s="50"/>
      <c r="L118" s="50" t="s">
        <v>93</v>
      </c>
      <c r="M118" s="50" t="s">
        <v>42</v>
      </c>
      <c r="N118" s="50" t="s">
        <v>92</v>
      </c>
      <c r="O118" s="50" t="s">
        <v>92</v>
      </c>
      <c r="P118" s="50" t="s">
        <v>92</v>
      </c>
      <c r="Q118" s="50" t="s">
        <v>93</v>
      </c>
      <c r="R118" s="50" t="s">
        <v>92</v>
      </c>
      <c r="S118" s="50" t="s">
        <v>93</v>
      </c>
      <c r="T118" s="50" t="s">
        <v>93</v>
      </c>
      <c r="U118" s="50" t="s">
        <v>93</v>
      </c>
      <c r="V118" s="50" t="s">
        <v>92</v>
      </c>
      <c r="W118" s="50" t="s">
        <v>92</v>
      </c>
      <c r="X118" s="50" t="s">
        <v>93</v>
      </c>
      <c r="Y118" s="50" t="s">
        <v>93</v>
      </c>
    </row>
    <row r="119" spans="1:25" hidden="1" x14ac:dyDescent="0.35">
      <c r="A119" s="63" t="s">
        <v>81</v>
      </c>
      <c r="B119" s="64" t="s">
        <v>481</v>
      </c>
      <c r="C119" s="64" t="s">
        <v>482</v>
      </c>
      <c r="D119" s="64" t="s">
        <v>482</v>
      </c>
      <c r="E119" s="63" t="s">
        <v>753</v>
      </c>
      <c r="F119" s="50" t="s">
        <v>483</v>
      </c>
      <c r="G119" s="63">
        <v>524598</v>
      </c>
      <c r="H119" s="50" t="s">
        <v>484</v>
      </c>
      <c r="I119" s="51">
        <v>53.346260000000001</v>
      </c>
      <c r="J119" s="51">
        <v>-110.85921999999999</v>
      </c>
      <c r="K119" s="50"/>
      <c r="L119" s="50" t="s">
        <v>93</v>
      </c>
      <c r="M119" s="50" t="s">
        <v>42</v>
      </c>
      <c r="N119" s="50" t="s">
        <v>92</v>
      </c>
      <c r="O119" s="50" t="s">
        <v>92</v>
      </c>
      <c r="P119" s="50" t="s">
        <v>92</v>
      </c>
      <c r="Q119" s="50" t="s">
        <v>92</v>
      </c>
      <c r="R119" s="50" t="s">
        <v>93</v>
      </c>
      <c r="S119" s="50" t="s">
        <v>93</v>
      </c>
      <c r="T119" s="50" t="s">
        <v>93</v>
      </c>
      <c r="U119" s="50" t="s">
        <v>93</v>
      </c>
      <c r="V119" s="50" t="s">
        <v>93</v>
      </c>
      <c r="W119" s="50" t="s">
        <v>93</v>
      </c>
      <c r="X119" s="50" t="s">
        <v>93</v>
      </c>
      <c r="Y119" s="50" t="s">
        <v>93</v>
      </c>
    </row>
    <row r="120" spans="1:25" hidden="1" x14ac:dyDescent="0.35">
      <c r="A120" s="63" t="s">
        <v>81</v>
      </c>
      <c r="B120" s="64" t="s">
        <v>433</v>
      </c>
      <c r="C120" s="64" t="s">
        <v>434</v>
      </c>
      <c r="D120" s="64" t="s">
        <v>418</v>
      </c>
      <c r="E120" s="63" t="s">
        <v>753</v>
      </c>
      <c r="F120" s="50" t="s">
        <v>435</v>
      </c>
      <c r="G120" s="63">
        <v>524553</v>
      </c>
      <c r="H120" s="50" t="s">
        <v>436</v>
      </c>
      <c r="I120" s="51">
        <v>50.994216000000002</v>
      </c>
      <c r="J120" s="51">
        <v>-113.95854199999999</v>
      </c>
      <c r="K120" s="50"/>
      <c r="L120" s="50" t="s">
        <v>93</v>
      </c>
      <c r="M120" s="50" t="s">
        <v>42</v>
      </c>
      <c r="N120" s="50" t="s">
        <v>92</v>
      </c>
      <c r="O120" s="50" t="s">
        <v>92</v>
      </c>
      <c r="P120" s="50" t="s">
        <v>92</v>
      </c>
      <c r="Q120" s="50" t="s">
        <v>93</v>
      </c>
      <c r="R120" s="50" t="s">
        <v>92</v>
      </c>
      <c r="S120" s="50" t="s">
        <v>93</v>
      </c>
      <c r="T120" s="50" t="s">
        <v>93</v>
      </c>
      <c r="U120" s="50" t="s">
        <v>93</v>
      </c>
      <c r="V120" s="50" t="s">
        <v>93</v>
      </c>
      <c r="W120" s="50" t="s">
        <v>93</v>
      </c>
      <c r="X120" s="50" t="s">
        <v>93</v>
      </c>
      <c r="Y120" s="50" t="s">
        <v>93</v>
      </c>
    </row>
    <row r="121" spans="1:25" hidden="1" x14ac:dyDescent="0.35">
      <c r="A121" s="63" t="s">
        <v>81</v>
      </c>
      <c r="B121" s="64" t="s">
        <v>471</v>
      </c>
      <c r="C121" s="64" t="s">
        <v>472</v>
      </c>
      <c r="D121" s="64" t="s">
        <v>473</v>
      </c>
      <c r="E121" s="63" t="s">
        <v>753</v>
      </c>
      <c r="F121" s="50" t="s">
        <v>474</v>
      </c>
      <c r="G121" s="63">
        <v>524608</v>
      </c>
      <c r="H121" s="50" t="s">
        <v>475</v>
      </c>
      <c r="I121" s="51">
        <v>52.315897</v>
      </c>
      <c r="J121" s="51">
        <v>-113.83886800000001</v>
      </c>
      <c r="K121" s="50"/>
      <c r="L121" s="50" t="s">
        <v>93</v>
      </c>
      <c r="M121" s="50" t="s">
        <v>42</v>
      </c>
      <c r="N121" s="50" t="s">
        <v>92</v>
      </c>
      <c r="O121" s="50" t="s">
        <v>92</v>
      </c>
      <c r="P121" s="50" t="s">
        <v>92</v>
      </c>
      <c r="Q121" s="50" t="s">
        <v>92</v>
      </c>
      <c r="R121" s="50" t="s">
        <v>93</v>
      </c>
      <c r="S121" s="50" t="s">
        <v>93</v>
      </c>
      <c r="T121" s="50" t="s">
        <v>93</v>
      </c>
      <c r="U121" s="50" t="s">
        <v>93</v>
      </c>
      <c r="V121" s="50" t="s">
        <v>93</v>
      </c>
      <c r="W121" s="50" t="s">
        <v>93</v>
      </c>
      <c r="X121" s="50" t="s">
        <v>93</v>
      </c>
      <c r="Y121" s="50" t="s">
        <v>93</v>
      </c>
    </row>
    <row r="122" spans="1:25" hidden="1" x14ac:dyDescent="0.35">
      <c r="A122" s="63" t="s">
        <v>81</v>
      </c>
      <c r="B122" s="64" t="s">
        <v>458</v>
      </c>
      <c r="C122" s="64" t="s">
        <v>459</v>
      </c>
      <c r="D122" s="64" t="s">
        <v>460</v>
      </c>
      <c r="E122" s="63" t="s">
        <v>753</v>
      </c>
      <c r="F122" s="50" t="s">
        <v>461</v>
      </c>
      <c r="G122" s="63">
        <v>524542</v>
      </c>
      <c r="H122" s="50" t="s">
        <v>462</v>
      </c>
      <c r="I122" s="51">
        <v>53.285992</v>
      </c>
      <c r="J122" s="51">
        <v>-110.011015</v>
      </c>
      <c r="K122" s="50"/>
      <c r="L122" s="50" t="s">
        <v>93</v>
      </c>
      <c r="M122" s="50" t="s">
        <v>42</v>
      </c>
      <c r="N122" s="50" t="s">
        <v>92</v>
      </c>
      <c r="O122" s="50" t="s">
        <v>92</v>
      </c>
      <c r="P122" s="50" t="s">
        <v>92</v>
      </c>
      <c r="Q122" s="50" t="s">
        <v>92</v>
      </c>
      <c r="R122" s="50" t="s">
        <v>92</v>
      </c>
      <c r="S122" s="50" t="s">
        <v>93</v>
      </c>
      <c r="T122" s="50" t="s">
        <v>93</v>
      </c>
      <c r="U122" s="50" t="s">
        <v>92</v>
      </c>
      <c r="V122" s="50" t="s">
        <v>92</v>
      </c>
      <c r="W122" s="50" t="s">
        <v>93</v>
      </c>
      <c r="X122" s="50" t="s">
        <v>93</v>
      </c>
      <c r="Y122" s="50" t="s">
        <v>93</v>
      </c>
    </row>
    <row r="123" spans="1:25" hidden="1" x14ac:dyDescent="0.35">
      <c r="A123" s="63" t="s">
        <v>81</v>
      </c>
      <c r="B123" s="64" t="s">
        <v>604</v>
      </c>
      <c r="C123" s="64" t="s">
        <v>605</v>
      </c>
      <c r="D123" s="64" t="s">
        <v>606</v>
      </c>
      <c r="E123" s="63" t="s">
        <v>755</v>
      </c>
      <c r="F123" s="50" t="s">
        <v>607</v>
      </c>
      <c r="G123" s="63">
        <v>524587</v>
      </c>
      <c r="H123" s="50" t="s">
        <v>608</v>
      </c>
      <c r="I123" s="51">
        <v>58.741689999999998</v>
      </c>
      <c r="J123" s="51">
        <v>-122.681054</v>
      </c>
      <c r="K123" s="50"/>
      <c r="L123" s="50" t="s">
        <v>93</v>
      </c>
      <c r="M123" s="50" t="s">
        <v>42</v>
      </c>
      <c r="N123" s="50" t="s">
        <v>92</v>
      </c>
      <c r="O123" s="50" t="s">
        <v>92</v>
      </c>
      <c r="P123" s="50" t="s">
        <v>92</v>
      </c>
      <c r="Q123" s="50" t="s">
        <v>93</v>
      </c>
      <c r="R123" s="50" t="s">
        <v>93</v>
      </c>
      <c r="S123" s="50" t="s">
        <v>93</v>
      </c>
      <c r="T123" s="50" t="s">
        <v>93</v>
      </c>
      <c r="U123" s="50" t="s">
        <v>93</v>
      </c>
      <c r="V123" s="50" t="s">
        <v>92</v>
      </c>
      <c r="W123" s="50" t="s">
        <v>93</v>
      </c>
      <c r="X123" s="50" t="s">
        <v>93</v>
      </c>
      <c r="Y123" s="50" t="s">
        <v>93</v>
      </c>
    </row>
    <row r="124" spans="1:25" hidden="1" x14ac:dyDescent="0.35">
      <c r="A124" s="63" t="s">
        <v>81</v>
      </c>
      <c r="B124" s="64" t="s">
        <v>609</v>
      </c>
      <c r="C124" s="64" t="s">
        <v>610</v>
      </c>
      <c r="D124" s="64" t="s">
        <v>611</v>
      </c>
      <c r="E124" s="63" t="s">
        <v>755</v>
      </c>
      <c r="F124" s="50" t="s">
        <v>612</v>
      </c>
      <c r="G124" s="63">
        <v>524583</v>
      </c>
      <c r="H124" s="50" t="s">
        <v>613</v>
      </c>
      <c r="I124" s="51">
        <v>56.241725000000002</v>
      </c>
      <c r="J124" s="51">
        <v>-120.806246</v>
      </c>
      <c r="K124" s="50"/>
      <c r="L124" s="50" t="s">
        <v>93</v>
      </c>
      <c r="M124" s="50" t="s">
        <v>42</v>
      </c>
      <c r="N124" s="50" t="s">
        <v>92</v>
      </c>
      <c r="O124" s="50" t="s">
        <v>92</v>
      </c>
      <c r="P124" s="50" t="s">
        <v>92</v>
      </c>
      <c r="Q124" s="50" t="s">
        <v>93</v>
      </c>
      <c r="R124" s="50" t="s">
        <v>93</v>
      </c>
      <c r="S124" s="50" t="s">
        <v>93</v>
      </c>
      <c r="T124" s="50" t="s">
        <v>93</v>
      </c>
      <c r="U124" s="50" t="s">
        <v>93</v>
      </c>
      <c r="V124" s="50" t="s">
        <v>93</v>
      </c>
      <c r="W124" s="50" t="s">
        <v>93</v>
      </c>
      <c r="X124" s="50" t="s">
        <v>93</v>
      </c>
      <c r="Y124" s="50" t="s">
        <v>93</v>
      </c>
    </row>
    <row r="125" spans="1:25" hidden="1" x14ac:dyDescent="0.35">
      <c r="A125" s="63" t="s">
        <v>81</v>
      </c>
      <c r="B125" s="64" t="s">
        <v>614</v>
      </c>
      <c r="C125" s="64" t="s">
        <v>615</v>
      </c>
      <c r="D125" s="64" t="s">
        <v>611</v>
      </c>
      <c r="E125" s="63" t="s">
        <v>755</v>
      </c>
      <c r="F125" s="50" t="s">
        <v>616</v>
      </c>
      <c r="G125" s="63">
        <v>524585</v>
      </c>
      <c r="H125" s="50" t="s">
        <v>617</v>
      </c>
      <c r="I125" s="51">
        <v>56.232863000000002</v>
      </c>
      <c r="J125" s="51">
        <v>-120.840958</v>
      </c>
      <c r="K125" s="50"/>
      <c r="L125" s="50" t="s">
        <v>93</v>
      </c>
      <c r="M125" s="50" t="s">
        <v>42</v>
      </c>
      <c r="N125" s="50" t="s">
        <v>92</v>
      </c>
      <c r="O125" s="50" t="s">
        <v>92</v>
      </c>
      <c r="P125" s="50" t="s">
        <v>92</v>
      </c>
      <c r="Q125" s="50" t="s">
        <v>93</v>
      </c>
      <c r="R125" s="50" t="s">
        <v>92</v>
      </c>
      <c r="S125" s="50" t="s">
        <v>93</v>
      </c>
      <c r="T125" s="50" t="s">
        <v>93</v>
      </c>
      <c r="U125" s="50" t="s">
        <v>93</v>
      </c>
      <c r="V125" s="50" t="s">
        <v>93</v>
      </c>
      <c r="W125" s="50" t="s">
        <v>93</v>
      </c>
      <c r="X125" s="50" t="s">
        <v>93</v>
      </c>
      <c r="Y125" s="50" t="s">
        <v>93</v>
      </c>
    </row>
    <row r="126" spans="1:25" hidden="1" x14ac:dyDescent="0.35">
      <c r="A126" s="63" t="s">
        <v>81</v>
      </c>
      <c r="B126" s="64" t="s">
        <v>538</v>
      </c>
      <c r="C126" s="64" t="s">
        <v>539</v>
      </c>
      <c r="D126" s="64" t="s">
        <v>539</v>
      </c>
      <c r="E126" s="63" t="s">
        <v>753</v>
      </c>
      <c r="F126" s="50" t="s">
        <v>540</v>
      </c>
      <c r="G126" s="63">
        <v>524610</v>
      </c>
      <c r="H126" s="50" t="s">
        <v>541</v>
      </c>
      <c r="I126" s="51">
        <v>53.584862000000001</v>
      </c>
      <c r="J126" s="51">
        <v>-116.361339</v>
      </c>
      <c r="K126" s="50"/>
      <c r="L126" s="50" t="s">
        <v>93</v>
      </c>
      <c r="M126" s="50" t="s">
        <v>42</v>
      </c>
      <c r="N126" s="50" t="s">
        <v>92</v>
      </c>
      <c r="O126" s="50" t="s">
        <v>92</v>
      </c>
      <c r="P126" s="50" t="s">
        <v>92</v>
      </c>
      <c r="Q126" s="50" t="s">
        <v>93</v>
      </c>
      <c r="R126" s="50" t="s">
        <v>93</v>
      </c>
      <c r="S126" s="50" t="s">
        <v>93</v>
      </c>
      <c r="T126" s="50" t="s">
        <v>93</v>
      </c>
      <c r="U126" s="50" t="s">
        <v>92</v>
      </c>
      <c r="V126" s="50" t="s">
        <v>92</v>
      </c>
      <c r="W126" s="50" t="s">
        <v>92</v>
      </c>
      <c r="X126" s="50" t="s">
        <v>93</v>
      </c>
      <c r="Y126" s="50" t="s">
        <v>93</v>
      </c>
    </row>
    <row r="127" spans="1:25" hidden="1" x14ac:dyDescent="0.35">
      <c r="A127" s="63" t="s">
        <v>81</v>
      </c>
      <c r="B127" s="64" t="s">
        <v>542</v>
      </c>
      <c r="C127" s="64" t="s">
        <v>543</v>
      </c>
      <c r="D127" s="64" t="s">
        <v>543</v>
      </c>
      <c r="E127" s="63" t="s">
        <v>753</v>
      </c>
      <c r="F127" s="50" t="s">
        <v>544</v>
      </c>
      <c r="G127" s="63">
        <v>524592</v>
      </c>
      <c r="H127" s="50" t="s">
        <v>545</v>
      </c>
      <c r="I127" s="51">
        <v>58.496941</v>
      </c>
      <c r="J127" s="51">
        <v>-119.406486</v>
      </c>
      <c r="K127" s="50"/>
      <c r="L127" s="50" t="s">
        <v>93</v>
      </c>
      <c r="M127" s="50" t="s">
        <v>42</v>
      </c>
      <c r="N127" s="50" t="s">
        <v>92</v>
      </c>
      <c r="O127" s="50" t="s">
        <v>92</v>
      </c>
      <c r="P127" s="50" t="s">
        <v>92</v>
      </c>
      <c r="Q127" s="50" t="s">
        <v>93</v>
      </c>
      <c r="R127" s="50" t="s">
        <v>93</v>
      </c>
      <c r="S127" s="50" t="s">
        <v>93</v>
      </c>
      <c r="T127" s="50" t="s">
        <v>93</v>
      </c>
      <c r="U127" s="50" t="s">
        <v>92</v>
      </c>
      <c r="V127" s="50" t="s">
        <v>92</v>
      </c>
      <c r="W127" s="50" t="s">
        <v>93</v>
      </c>
      <c r="X127" s="50" t="s">
        <v>93</v>
      </c>
      <c r="Y127" s="50" t="s">
        <v>93</v>
      </c>
    </row>
    <row r="128" spans="1:25" hidden="1" x14ac:dyDescent="0.35">
      <c r="A128" s="63" t="s">
        <v>81</v>
      </c>
      <c r="B128" s="64" t="s">
        <v>509</v>
      </c>
      <c r="C128" s="64" t="s">
        <v>510</v>
      </c>
      <c r="D128" s="64" t="s">
        <v>443</v>
      </c>
      <c r="E128" s="63" t="s">
        <v>753</v>
      </c>
      <c r="F128" s="50" t="s">
        <v>439</v>
      </c>
      <c r="G128" s="63">
        <v>524595</v>
      </c>
      <c r="H128" s="50" t="s">
        <v>511</v>
      </c>
      <c r="I128" s="51">
        <v>53.511749000000002</v>
      </c>
      <c r="J128" s="51">
        <v>-113.39556399999999</v>
      </c>
      <c r="K128" s="50"/>
      <c r="L128" s="50" t="s">
        <v>93</v>
      </c>
      <c r="M128" s="50" t="s">
        <v>42</v>
      </c>
      <c r="N128" s="50" t="s">
        <v>92</v>
      </c>
      <c r="O128" s="50" t="s">
        <v>92</v>
      </c>
      <c r="P128" s="50" t="s">
        <v>92</v>
      </c>
      <c r="Q128" s="50" t="s">
        <v>92</v>
      </c>
      <c r="R128" s="50" t="s">
        <v>92</v>
      </c>
      <c r="S128" s="50" t="s">
        <v>93</v>
      </c>
      <c r="T128" s="50" t="s">
        <v>93</v>
      </c>
      <c r="U128" s="50" t="s">
        <v>93</v>
      </c>
      <c r="V128" s="50" t="s">
        <v>92</v>
      </c>
      <c r="W128" s="50" t="s">
        <v>92</v>
      </c>
      <c r="X128" s="50" t="s">
        <v>93</v>
      </c>
      <c r="Y128" s="50" t="s">
        <v>93</v>
      </c>
    </row>
    <row r="129" spans="1:25" hidden="1" x14ac:dyDescent="0.35">
      <c r="A129" s="63" t="s">
        <v>81</v>
      </c>
      <c r="B129" s="64" t="s">
        <v>691</v>
      </c>
      <c r="C129" s="64" t="s">
        <v>692</v>
      </c>
      <c r="D129" s="64" t="s">
        <v>606</v>
      </c>
      <c r="E129" s="63" t="s">
        <v>755</v>
      </c>
      <c r="F129" s="50" t="s">
        <v>607</v>
      </c>
      <c r="G129" s="63">
        <v>524878</v>
      </c>
      <c r="H129" s="50" t="s">
        <v>608</v>
      </c>
      <c r="I129" s="51">
        <v>58.802160000000001</v>
      </c>
      <c r="J129" s="51">
        <v>-122.70563799999999</v>
      </c>
      <c r="K129" s="50"/>
      <c r="L129" s="50" t="s">
        <v>93</v>
      </c>
      <c r="M129" s="50" t="s">
        <v>42</v>
      </c>
      <c r="N129" s="50" t="s">
        <v>92</v>
      </c>
      <c r="O129" s="50" t="s">
        <v>92</v>
      </c>
      <c r="P129" s="50" t="s">
        <v>92</v>
      </c>
      <c r="Q129" s="50" t="s">
        <v>92</v>
      </c>
      <c r="R129" s="50" t="s">
        <v>92</v>
      </c>
      <c r="S129" s="50" t="s">
        <v>93</v>
      </c>
      <c r="T129" s="50" t="s">
        <v>93</v>
      </c>
      <c r="U129" s="50" t="s">
        <v>93</v>
      </c>
      <c r="V129" s="50" t="s">
        <v>93</v>
      </c>
      <c r="W129" s="50" t="s">
        <v>93</v>
      </c>
      <c r="X129" s="50" t="s">
        <v>93</v>
      </c>
      <c r="Y129" s="50" t="s">
        <v>93</v>
      </c>
    </row>
    <row r="130" spans="1:25" hidden="1" x14ac:dyDescent="0.35">
      <c r="A130" s="63" t="s">
        <v>81</v>
      </c>
      <c r="B130" s="64" t="s">
        <v>242</v>
      </c>
      <c r="C130" s="64" t="s">
        <v>243</v>
      </c>
      <c r="D130" s="64" t="s">
        <v>169</v>
      </c>
      <c r="E130" s="63" t="s">
        <v>750</v>
      </c>
      <c r="F130" s="50" t="s">
        <v>244</v>
      </c>
      <c r="G130" s="63">
        <v>519415</v>
      </c>
      <c r="H130" s="50" t="s">
        <v>245</v>
      </c>
      <c r="I130" s="51">
        <v>49.813772</v>
      </c>
      <c r="J130" s="51">
        <v>-92.845758000000004</v>
      </c>
      <c r="K130" s="50"/>
      <c r="L130" s="50" t="s">
        <v>93</v>
      </c>
      <c r="M130" s="50" t="s">
        <v>42</v>
      </c>
      <c r="N130" s="50" t="s">
        <v>92</v>
      </c>
      <c r="O130" s="50" t="s">
        <v>92</v>
      </c>
      <c r="P130" s="50" t="s">
        <v>92</v>
      </c>
      <c r="Q130" s="50" t="s">
        <v>93</v>
      </c>
      <c r="R130" s="50" t="s">
        <v>93</v>
      </c>
      <c r="S130" s="50" t="s">
        <v>93</v>
      </c>
      <c r="T130" s="50" t="s">
        <v>93</v>
      </c>
      <c r="U130" s="50" t="s">
        <v>93</v>
      </c>
      <c r="V130" s="50" t="s">
        <v>92</v>
      </c>
      <c r="W130" s="50" t="s">
        <v>93</v>
      </c>
      <c r="X130" s="50" t="s">
        <v>93</v>
      </c>
      <c r="Y130" s="50" t="s">
        <v>93</v>
      </c>
    </row>
    <row r="131" spans="1:25" hidden="1" x14ac:dyDescent="0.35">
      <c r="A131" s="63" t="s">
        <v>81</v>
      </c>
      <c r="B131" s="64" t="s">
        <v>246</v>
      </c>
      <c r="C131" s="64" t="s">
        <v>247</v>
      </c>
      <c r="D131" s="64" t="s">
        <v>247</v>
      </c>
      <c r="E131" s="63" t="s">
        <v>750</v>
      </c>
      <c r="F131" s="50" t="s">
        <v>248</v>
      </c>
      <c r="G131" s="63">
        <v>519422</v>
      </c>
      <c r="H131" s="50" t="s">
        <v>249</v>
      </c>
      <c r="I131" s="51">
        <v>50.100513999999997</v>
      </c>
      <c r="J131" s="51">
        <v>-91.898724000000001</v>
      </c>
      <c r="K131" s="50"/>
      <c r="L131" s="50" t="s">
        <v>93</v>
      </c>
      <c r="M131" s="50" t="s">
        <v>42</v>
      </c>
      <c r="N131" s="50" t="s">
        <v>92</v>
      </c>
      <c r="O131" s="50" t="s">
        <v>92</v>
      </c>
      <c r="P131" s="50" t="s">
        <v>92</v>
      </c>
      <c r="Q131" s="50" t="s">
        <v>93</v>
      </c>
      <c r="R131" s="50" t="s">
        <v>93</v>
      </c>
      <c r="S131" s="50" t="s">
        <v>93</v>
      </c>
      <c r="T131" s="50" t="s">
        <v>93</v>
      </c>
      <c r="U131" s="50" t="s">
        <v>93</v>
      </c>
      <c r="V131" s="50" t="s">
        <v>93</v>
      </c>
      <c r="W131" s="50" t="s">
        <v>93</v>
      </c>
      <c r="X131" s="50" t="s">
        <v>93</v>
      </c>
      <c r="Y131" s="50" t="s">
        <v>93</v>
      </c>
    </row>
    <row r="132" spans="1:25" hidden="1" x14ac:dyDescent="0.35">
      <c r="A132" s="63" t="s">
        <v>81</v>
      </c>
      <c r="B132" s="64" t="s">
        <v>262</v>
      </c>
      <c r="C132" s="64" t="s">
        <v>263</v>
      </c>
      <c r="D132" s="64" t="s">
        <v>141</v>
      </c>
      <c r="E132" s="63" t="s">
        <v>750</v>
      </c>
      <c r="F132" s="50" t="s">
        <v>264</v>
      </c>
      <c r="G132" s="63">
        <v>519416</v>
      </c>
      <c r="H132" s="50" t="s">
        <v>265</v>
      </c>
      <c r="I132" s="51">
        <v>43.679799000000003</v>
      </c>
      <c r="J132" s="51">
        <v>-79.683293000000006</v>
      </c>
      <c r="K132" s="50"/>
      <c r="L132" s="50" t="s">
        <v>92</v>
      </c>
      <c r="M132" s="50" t="s">
        <v>42</v>
      </c>
      <c r="N132" s="50" t="s">
        <v>93</v>
      </c>
      <c r="O132" s="50" t="s">
        <v>93</v>
      </c>
      <c r="P132" s="50" t="s">
        <v>93</v>
      </c>
      <c r="Q132" s="50" t="s">
        <v>93</v>
      </c>
      <c r="R132" s="50" t="s">
        <v>92</v>
      </c>
      <c r="S132" s="50" t="s">
        <v>93</v>
      </c>
      <c r="T132" s="50" t="s">
        <v>92</v>
      </c>
      <c r="U132" s="50" t="s">
        <v>92</v>
      </c>
      <c r="V132" s="50" t="s">
        <v>92</v>
      </c>
      <c r="W132" s="50" t="s">
        <v>93</v>
      </c>
      <c r="X132" s="50" t="s">
        <v>92</v>
      </c>
      <c r="Y132" s="50" t="s">
        <v>93</v>
      </c>
    </row>
    <row r="133" spans="1:25" hidden="1" x14ac:dyDescent="0.35">
      <c r="A133" s="63" t="s">
        <v>81</v>
      </c>
      <c r="B133" s="64" t="s">
        <v>269</v>
      </c>
      <c r="C133" s="64" t="s">
        <v>270</v>
      </c>
      <c r="D133" s="64" t="s">
        <v>270</v>
      </c>
      <c r="E133" s="63" t="s">
        <v>750</v>
      </c>
      <c r="F133" s="50" t="s">
        <v>271</v>
      </c>
      <c r="G133" s="63">
        <v>528143</v>
      </c>
      <c r="H133" s="50" t="s">
        <v>272</v>
      </c>
      <c r="I133" s="51">
        <v>43.785980000000002</v>
      </c>
      <c r="J133" s="51">
        <v>-79.650139999999993</v>
      </c>
      <c r="K133" s="50"/>
      <c r="L133" s="50" t="s">
        <v>92</v>
      </c>
      <c r="M133" s="50" t="s">
        <v>42</v>
      </c>
      <c r="N133" s="50" t="s">
        <v>93</v>
      </c>
      <c r="O133" s="50" t="s">
        <v>92</v>
      </c>
      <c r="P133" s="50" t="s">
        <v>93</v>
      </c>
      <c r="Q133" s="50" t="s">
        <v>93</v>
      </c>
      <c r="R133" s="50" t="s">
        <v>92</v>
      </c>
      <c r="S133" s="50" t="s">
        <v>93</v>
      </c>
      <c r="T133" s="50" t="s">
        <v>92</v>
      </c>
      <c r="U133" s="50" t="s">
        <v>92</v>
      </c>
      <c r="V133" s="50" t="s">
        <v>92</v>
      </c>
      <c r="W133" s="50" t="s">
        <v>93</v>
      </c>
      <c r="X133" s="50" t="s">
        <v>92</v>
      </c>
      <c r="Y133" s="50" t="s">
        <v>93</v>
      </c>
    </row>
    <row r="134" spans="1:25" hidden="1" x14ac:dyDescent="0.35">
      <c r="A134" s="63" t="s">
        <v>81</v>
      </c>
      <c r="B134" s="64" t="s">
        <v>266</v>
      </c>
      <c r="C134" s="64" t="s">
        <v>267</v>
      </c>
      <c r="D134" s="64" t="s">
        <v>141</v>
      </c>
      <c r="E134" s="63" t="s">
        <v>750</v>
      </c>
      <c r="F134" s="50">
        <v>9052651145</v>
      </c>
      <c r="G134" s="63">
        <v>546136</v>
      </c>
      <c r="H134" s="50" t="s">
        <v>268</v>
      </c>
      <c r="I134" s="51">
        <v>43.707132000000001</v>
      </c>
      <c r="J134" s="51">
        <v>-79.615212</v>
      </c>
      <c r="K134" s="50"/>
      <c r="L134" s="50" t="s">
        <v>92</v>
      </c>
      <c r="M134" s="50" t="s">
        <v>42</v>
      </c>
      <c r="N134" s="50" t="s">
        <v>93</v>
      </c>
      <c r="O134" s="50" t="s">
        <v>93</v>
      </c>
      <c r="P134" s="50" t="s">
        <v>93</v>
      </c>
      <c r="Q134" s="50" t="s">
        <v>93</v>
      </c>
      <c r="R134" s="50" t="s">
        <v>92</v>
      </c>
      <c r="S134" s="50" t="s">
        <v>92</v>
      </c>
      <c r="T134" s="50" t="s">
        <v>92</v>
      </c>
      <c r="U134" s="50" t="s">
        <v>92</v>
      </c>
      <c r="V134" s="50" t="s">
        <v>92</v>
      </c>
      <c r="W134" s="50" t="s">
        <v>93</v>
      </c>
      <c r="X134" s="50" t="s">
        <v>92</v>
      </c>
      <c r="Y134" s="50" t="s">
        <v>93</v>
      </c>
    </row>
    <row r="135" spans="1:25" hidden="1" x14ac:dyDescent="0.35">
      <c r="A135" s="63" t="s">
        <v>81</v>
      </c>
      <c r="B135" s="64" t="s">
        <v>290</v>
      </c>
      <c r="C135" s="64" t="s">
        <v>291</v>
      </c>
      <c r="D135" s="64" t="s">
        <v>292</v>
      </c>
      <c r="E135" s="63" t="s">
        <v>750</v>
      </c>
      <c r="F135" s="50" t="s">
        <v>293</v>
      </c>
      <c r="G135" s="63">
        <v>541275</v>
      </c>
      <c r="H135" s="50" t="s">
        <v>294</v>
      </c>
      <c r="I135" s="51">
        <v>43.1391542</v>
      </c>
      <c r="J135" s="51">
        <v>-80.701743300000004</v>
      </c>
      <c r="K135" s="50"/>
      <c r="L135" s="50" t="s">
        <v>92</v>
      </c>
      <c r="M135" s="50" t="s">
        <v>42</v>
      </c>
      <c r="N135" s="50" t="s">
        <v>93</v>
      </c>
      <c r="O135" s="50" t="s">
        <v>93</v>
      </c>
      <c r="P135" s="50" t="s">
        <v>93</v>
      </c>
      <c r="Q135" s="50" t="s">
        <v>93</v>
      </c>
      <c r="R135" s="50" t="s">
        <v>92</v>
      </c>
      <c r="S135" s="50" t="s">
        <v>93</v>
      </c>
      <c r="T135" s="50" t="s">
        <v>92</v>
      </c>
      <c r="U135" s="50" t="s">
        <v>92</v>
      </c>
      <c r="V135" s="50" t="s">
        <v>92</v>
      </c>
      <c r="W135" s="50" t="s">
        <v>93</v>
      </c>
      <c r="X135" s="50" t="s">
        <v>92</v>
      </c>
      <c r="Y135" s="50" t="s">
        <v>93</v>
      </c>
    </row>
    <row r="136" spans="1:25" hidden="1" x14ac:dyDescent="0.35">
      <c r="A136" s="63" t="s">
        <v>81</v>
      </c>
      <c r="B136" s="64" t="s">
        <v>314</v>
      </c>
      <c r="C136" s="64" t="s">
        <v>315</v>
      </c>
      <c r="D136" s="64" t="s">
        <v>316</v>
      </c>
      <c r="E136" s="63" t="s">
        <v>750</v>
      </c>
      <c r="F136" s="50" t="s">
        <v>317</v>
      </c>
      <c r="G136" s="63">
        <v>541308</v>
      </c>
      <c r="H136" s="50" t="s">
        <v>318</v>
      </c>
      <c r="I136" s="51">
        <v>43.881357999999999</v>
      </c>
      <c r="J136" s="51">
        <v>-81.314368999999999</v>
      </c>
      <c r="K136" s="50"/>
      <c r="L136" s="50" t="s">
        <v>92</v>
      </c>
      <c r="M136" s="50" t="s">
        <v>42</v>
      </c>
      <c r="N136" s="50" t="s">
        <v>93</v>
      </c>
      <c r="O136" s="50" t="s">
        <v>93</v>
      </c>
      <c r="P136" s="50" t="s">
        <v>93</v>
      </c>
      <c r="Q136" s="50" t="s">
        <v>93</v>
      </c>
      <c r="R136" s="50" t="s">
        <v>92</v>
      </c>
      <c r="S136" s="50" t="s">
        <v>93</v>
      </c>
      <c r="T136" s="50" t="s">
        <v>92</v>
      </c>
      <c r="U136" s="50" t="s">
        <v>92</v>
      </c>
      <c r="V136" s="50" t="s">
        <v>92</v>
      </c>
      <c r="W136" s="50" t="s">
        <v>93</v>
      </c>
      <c r="X136" s="50" t="s">
        <v>92</v>
      </c>
      <c r="Y136" s="50" t="s">
        <v>93</v>
      </c>
    </row>
    <row r="137" spans="1:25" hidden="1" x14ac:dyDescent="0.35">
      <c r="A137" s="63" t="s">
        <v>81</v>
      </c>
      <c r="B137" s="64" t="s">
        <v>281</v>
      </c>
      <c r="C137" s="64" t="s">
        <v>282</v>
      </c>
      <c r="D137" s="64" t="s">
        <v>282</v>
      </c>
      <c r="E137" s="63" t="s">
        <v>750</v>
      </c>
      <c r="F137" s="50" t="s">
        <v>283</v>
      </c>
      <c r="G137" s="63">
        <v>529037</v>
      </c>
      <c r="H137" s="50" t="s">
        <v>284</v>
      </c>
      <c r="I137" s="51">
        <v>44.807898999999999</v>
      </c>
      <c r="J137" s="51">
        <v>-75.402119999999996</v>
      </c>
      <c r="K137" s="50"/>
      <c r="L137" s="50" t="s">
        <v>92</v>
      </c>
      <c r="M137" s="50" t="s">
        <v>42</v>
      </c>
      <c r="N137" s="50" t="s">
        <v>93</v>
      </c>
      <c r="O137" s="50" t="s">
        <v>92</v>
      </c>
      <c r="P137" s="50" t="s">
        <v>93</v>
      </c>
      <c r="Q137" s="50" t="s">
        <v>93</v>
      </c>
      <c r="R137" s="50" t="s">
        <v>92</v>
      </c>
      <c r="S137" s="50" t="s">
        <v>93</v>
      </c>
      <c r="T137" s="50" t="s">
        <v>93</v>
      </c>
      <c r="U137" s="50" t="s">
        <v>92</v>
      </c>
      <c r="V137" s="50" t="s">
        <v>92</v>
      </c>
      <c r="W137" s="50" t="s">
        <v>93</v>
      </c>
      <c r="X137" s="50" t="s">
        <v>92</v>
      </c>
      <c r="Y137" s="50" t="s">
        <v>93</v>
      </c>
    </row>
    <row r="138" spans="1:25" hidden="1" x14ac:dyDescent="0.35">
      <c r="A138" s="63" t="s">
        <v>81</v>
      </c>
      <c r="B138" s="64" t="s">
        <v>492</v>
      </c>
      <c r="C138" s="64" t="s">
        <v>493</v>
      </c>
      <c r="D138" s="64" t="s">
        <v>493</v>
      </c>
      <c r="E138" s="63" t="s">
        <v>753</v>
      </c>
      <c r="F138" s="50" t="s">
        <v>494</v>
      </c>
      <c r="G138" s="63">
        <v>541282</v>
      </c>
      <c r="H138" s="50" t="s">
        <v>495</v>
      </c>
      <c r="I138" s="51">
        <v>54.797181899999998</v>
      </c>
      <c r="J138" s="51">
        <v>-113.1738136</v>
      </c>
      <c r="K138" s="50"/>
      <c r="L138" s="50" t="s">
        <v>93</v>
      </c>
      <c r="M138" s="50" t="s">
        <v>42</v>
      </c>
      <c r="N138" s="50" t="s">
        <v>92</v>
      </c>
      <c r="O138" s="50" t="s">
        <v>92</v>
      </c>
      <c r="P138" s="50" t="s">
        <v>92</v>
      </c>
      <c r="Q138" s="50" t="s">
        <v>92</v>
      </c>
      <c r="R138" s="50" t="s">
        <v>92</v>
      </c>
      <c r="S138" s="50" t="s">
        <v>93</v>
      </c>
      <c r="T138" s="50" t="s">
        <v>93</v>
      </c>
      <c r="U138" s="50" t="s">
        <v>93</v>
      </c>
      <c r="V138" s="50" t="s">
        <v>93</v>
      </c>
      <c r="W138" s="50" t="s">
        <v>93</v>
      </c>
      <c r="X138" s="50" t="s">
        <v>93</v>
      </c>
      <c r="Y138" s="50" t="s">
        <v>93</v>
      </c>
    </row>
    <row r="139" spans="1:25" hidden="1" x14ac:dyDescent="0.35">
      <c r="A139" s="63" t="s">
        <v>81</v>
      </c>
      <c r="B139" s="64" t="s">
        <v>496</v>
      </c>
      <c r="C139" s="64" t="s">
        <v>497</v>
      </c>
      <c r="D139" s="64" t="s">
        <v>497</v>
      </c>
      <c r="E139" s="63" t="s">
        <v>753</v>
      </c>
      <c r="F139" s="50" t="s">
        <v>498</v>
      </c>
      <c r="G139" s="63">
        <v>519346</v>
      </c>
      <c r="H139" s="50" t="s">
        <v>499</v>
      </c>
      <c r="I139" s="51">
        <v>54.763229000000003</v>
      </c>
      <c r="J139" s="51">
        <v>-112.01344400000001</v>
      </c>
      <c r="K139" s="50"/>
      <c r="L139" s="50" t="s">
        <v>93</v>
      </c>
      <c r="M139" s="50" t="s">
        <v>42</v>
      </c>
      <c r="N139" s="50" t="s">
        <v>92</v>
      </c>
      <c r="O139" s="50" t="s">
        <v>92</v>
      </c>
      <c r="P139" s="50" t="s">
        <v>92</v>
      </c>
      <c r="Q139" s="50" t="s">
        <v>93</v>
      </c>
      <c r="R139" s="50" t="s">
        <v>92</v>
      </c>
      <c r="S139" s="50" t="s">
        <v>93</v>
      </c>
      <c r="T139" s="50" t="s">
        <v>93</v>
      </c>
      <c r="U139" s="50" t="s">
        <v>92</v>
      </c>
      <c r="V139" s="50" t="s">
        <v>92</v>
      </c>
      <c r="W139" s="50" t="s">
        <v>93</v>
      </c>
      <c r="X139" s="50" t="s">
        <v>93</v>
      </c>
      <c r="Y139" s="50" t="s">
        <v>93</v>
      </c>
    </row>
    <row r="140" spans="1:25" hidden="1" x14ac:dyDescent="0.35">
      <c r="A140" s="63" t="s">
        <v>81</v>
      </c>
      <c r="B140" s="64" t="s">
        <v>500</v>
      </c>
      <c r="C140" s="64" t="s">
        <v>501</v>
      </c>
      <c r="D140" s="64" t="s">
        <v>501</v>
      </c>
      <c r="E140" s="63" t="s">
        <v>753</v>
      </c>
      <c r="F140" s="50" t="s">
        <v>502</v>
      </c>
      <c r="G140" s="63">
        <v>519341</v>
      </c>
      <c r="H140" s="50" t="s">
        <v>503</v>
      </c>
      <c r="I140" s="51">
        <v>55.264318000000003</v>
      </c>
      <c r="J140" s="51">
        <v>-114.763268</v>
      </c>
      <c r="K140" s="50"/>
      <c r="L140" s="50" t="s">
        <v>93</v>
      </c>
      <c r="M140" s="50" t="s">
        <v>42</v>
      </c>
      <c r="N140" s="50" t="s">
        <v>92</v>
      </c>
      <c r="O140" s="50" t="s">
        <v>92</v>
      </c>
      <c r="P140" s="50" t="s">
        <v>92</v>
      </c>
      <c r="Q140" s="50" t="s">
        <v>93</v>
      </c>
      <c r="R140" s="50" t="s">
        <v>92</v>
      </c>
      <c r="S140" s="50" t="s">
        <v>93</v>
      </c>
      <c r="T140" s="50" t="s">
        <v>93</v>
      </c>
      <c r="U140" s="50" t="s">
        <v>93</v>
      </c>
      <c r="V140" s="50" t="s">
        <v>92</v>
      </c>
      <c r="W140" s="50" t="s">
        <v>93</v>
      </c>
      <c r="X140" s="50" t="s">
        <v>93</v>
      </c>
      <c r="Y140" s="50" t="s">
        <v>93</v>
      </c>
    </row>
    <row r="141" spans="1:25" hidden="1" x14ac:dyDescent="0.35">
      <c r="A141" s="63" t="s">
        <v>81</v>
      </c>
      <c r="B141" s="64" t="s">
        <v>504</v>
      </c>
      <c r="C141" s="64" t="s">
        <v>505</v>
      </c>
      <c r="D141" s="64" t="s">
        <v>506</v>
      </c>
      <c r="E141" s="63" t="s">
        <v>753</v>
      </c>
      <c r="F141" s="50" t="s">
        <v>507</v>
      </c>
      <c r="G141" s="63">
        <v>524546</v>
      </c>
      <c r="H141" s="50" t="s">
        <v>508</v>
      </c>
      <c r="I141" s="51">
        <v>54.896766</v>
      </c>
      <c r="J141" s="51">
        <v>-112.865478</v>
      </c>
      <c r="K141" s="50"/>
      <c r="L141" s="50" t="s">
        <v>93</v>
      </c>
      <c r="M141" s="50" t="s">
        <v>42</v>
      </c>
      <c r="N141" s="50" t="s">
        <v>92</v>
      </c>
      <c r="O141" s="50" t="s">
        <v>92</v>
      </c>
      <c r="P141" s="50" t="s">
        <v>92</v>
      </c>
      <c r="Q141" s="50" t="s">
        <v>92</v>
      </c>
      <c r="R141" s="50" t="s">
        <v>92</v>
      </c>
      <c r="S141" s="50" t="s">
        <v>92</v>
      </c>
      <c r="T141" s="50" t="s">
        <v>93</v>
      </c>
      <c r="U141" s="50" t="s">
        <v>92</v>
      </c>
      <c r="V141" s="50" t="s">
        <v>92</v>
      </c>
      <c r="W141" s="50" t="s">
        <v>92</v>
      </c>
      <c r="X141" s="50" t="s">
        <v>93</v>
      </c>
      <c r="Y141" s="50" t="s">
        <v>93</v>
      </c>
    </row>
    <row r="142" spans="1:25" hidden="1" x14ac:dyDescent="0.35">
      <c r="A142" s="63" t="s">
        <v>81</v>
      </c>
      <c r="B142" s="64" t="s">
        <v>744</v>
      </c>
      <c r="C142" s="64" t="s">
        <v>745</v>
      </c>
      <c r="D142" s="64" t="s">
        <v>746</v>
      </c>
      <c r="E142" s="63" t="s">
        <v>753</v>
      </c>
      <c r="F142" s="50" t="s">
        <v>747</v>
      </c>
      <c r="G142" s="63">
        <v>551007</v>
      </c>
      <c r="H142" s="50" t="s">
        <v>748</v>
      </c>
      <c r="I142" s="51">
        <v>55.16433</v>
      </c>
      <c r="J142" s="51">
        <v>-118.82214999999999</v>
      </c>
      <c r="K142" s="50"/>
      <c r="L142" s="50" t="s">
        <v>93</v>
      </c>
      <c r="M142" s="50" t="s">
        <v>42</v>
      </c>
      <c r="N142" s="50" t="s">
        <v>92</v>
      </c>
      <c r="O142" s="50" t="s">
        <v>92</v>
      </c>
      <c r="P142" s="50" t="s">
        <v>93</v>
      </c>
      <c r="Q142" s="50" t="s">
        <v>93</v>
      </c>
      <c r="R142" s="50" t="s">
        <v>93</v>
      </c>
      <c r="S142" s="50" t="s">
        <v>93</v>
      </c>
      <c r="T142" s="50" t="s">
        <v>93</v>
      </c>
      <c r="U142" s="50" t="s">
        <v>93</v>
      </c>
      <c r="V142" s="50" t="s">
        <v>93</v>
      </c>
      <c r="W142" s="50" t="s">
        <v>93</v>
      </c>
      <c r="X142" s="50" t="s">
        <v>93</v>
      </c>
      <c r="Y142" s="50" t="s">
        <v>93</v>
      </c>
    </row>
    <row r="143" spans="1:25" hidden="1" x14ac:dyDescent="0.35">
      <c r="A143" s="63" t="s">
        <v>81</v>
      </c>
      <c r="B143" s="64" t="s">
        <v>525</v>
      </c>
      <c r="C143" s="64" t="s">
        <v>526</v>
      </c>
      <c r="D143" s="64" t="s">
        <v>443</v>
      </c>
      <c r="E143" s="63" t="s">
        <v>753</v>
      </c>
      <c r="F143" s="50" t="s">
        <v>527</v>
      </c>
      <c r="G143" s="63">
        <v>519352</v>
      </c>
      <c r="H143" s="50" t="s">
        <v>528</v>
      </c>
      <c r="I143" s="51">
        <v>53.569553999999997</v>
      </c>
      <c r="J143" s="51">
        <v>-113.610058</v>
      </c>
      <c r="K143" s="50"/>
      <c r="L143" s="50" t="s">
        <v>93</v>
      </c>
      <c r="M143" s="50" t="s">
        <v>42</v>
      </c>
      <c r="N143" s="50" t="s">
        <v>92</v>
      </c>
      <c r="O143" s="50" t="s">
        <v>93</v>
      </c>
      <c r="P143" s="50" t="s">
        <v>92</v>
      </c>
      <c r="Q143" s="50" t="s">
        <v>93</v>
      </c>
      <c r="R143" s="50" t="s">
        <v>92</v>
      </c>
      <c r="S143" s="50" t="s">
        <v>92</v>
      </c>
      <c r="T143" s="50" t="s">
        <v>92</v>
      </c>
      <c r="U143" s="50" t="s">
        <v>92</v>
      </c>
      <c r="V143" s="50" t="s">
        <v>92</v>
      </c>
      <c r="W143" s="50" t="s">
        <v>92</v>
      </c>
      <c r="X143" s="50" t="s">
        <v>93</v>
      </c>
      <c r="Y143" s="50" t="s">
        <v>92</v>
      </c>
    </row>
    <row r="144" spans="1:25" hidden="1" x14ac:dyDescent="0.35">
      <c r="A144" s="63" t="s">
        <v>81</v>
      </c>
      <c r="B144" s="64" t="s">
        <v>529</v>
      </c>
      <c r="C144" s="64" t="s">
        <v>530</v>
      </c>
      <c r="D144" s="64" t="s">
        <v>531</v>
      </c>
      <c r="E144" s="63" t="s">
        <v>753</v>
      </c>
      <c r="F144" s="50" t="s">
        <v>532</v>
      </c>
      <c r="G144" s="63">
        <v>544222</v>
      </c>
      <c r="H144" s="50" t="s">
        <v>533</v>
      </c>
      <c r="I144" s="51">
        <v>54.271740000000001</v>
      </c>
      <c r="J144" s="51">
        <v>-110.77874</v>
      </c>
      <c r="K144" s="50"/>
      <c r="L144" s="50" t="s">
        <v>93</v>
      </c>
      <c r="M144" s="50" t="s">
        <v>42</v>
      </c>
      <c r="N144" s="50" t="s">
        <v>92</v>
      </c>
      <c r="O144" s="50" t="s">
        <v>92</v>
      </c>
      <c r="P144" s="50" t="s">
        <v>92</v>
      </c>
      <c r="Q144" s="50" t="s">
        <v>92</v>
      </c>
      <c r="R144" s="50" t="s">
        <v>92</v>
      </c>
      <c r="S144" s="50" t="s">
        <v>93</v>
      </c>
      <c r="T144" s="50" t="s">
        <v>93</v>
      </c>
      <c r="U144" s="50" t="s">
        <v>92</v>
      </c>
      <c r="V144" s="50" t="s">
        <v>93</v>
      </c>
      <c r="W144" s="50" t="s">
        <v>93</v>
      </c>
      <c r="X144" s="50" t="s">
        <v>93</v>
      </c>
      <c r="Y144" s="50" t="s">
        <v>93</v>
      </c>
    </row>
    <row r="145" spans="1:25" hidden="1" x14ac:dyDescent="0.35">
      <c r="A145" s="63" t="s">
        <v>81</v>
      </c>
      <c r="B145" s="64" t="s">
        <v>560</v>
      </c>
      <c r="C145" s="64" t="s">
        <v>561</v>
      </c>
      <c r="D145" s="64" t="s">
        <v>561</v>
      </c>
      <c r="E145" s="63" t="s">
        <v>753</v>
      </c>
      <c r="F145" s="50" t="s">
        <v>562</v>
      </c>
      <c r="G145" s="63">
        <v>541686</v>
      </c>
      <c r="H145" s="50" t="s">
        <v>563</v>
      </c>
      <c r="I145" s="51">
        <v>53.566380000000002</v>
      </c>
      <c r="J145" s="51">
        <v>-113.32380000000001</v>
      </c>
      <c r="K145" s="50"/>
      <c r="L145" s="50" t="s">
        <v>93</v>
      </c>
      <c r="M145" s="50" t="s">
        <v>42</v>
      </c>
      <c r="N145" s="50" t="s">
        <v>92</v>
      </c>
      <c r="O145" s="50" t="s">
        <v>93</v>
      </c>
      <c r="P145" s="50" t="s">
        <v>92</v>
      </c>
      <c r="Q145" s="50" t="s">
        <v>93</v>
      </c>
      <c r="R145" s="50" t="s">
        <v>92</v>
      </c>
      <c r="S145" s="50" t="s">
        <v>92</v>
      </c>
      <c r="T145" s="50" t="s">
        <v>93</v>
      </c>
      <c r="U145" s="50" t="s">
        <v>92</v>
      </c>
      <c r="V145" s="50" t="s">
        <v>93</v>
      </c>
      <c r="W145" s="50" t="s">
        <v>93</v>
      </c>
      <c r="X145" s="50" t="s">
        <v>93</v>
      </c>
      <c r="Y145" s="50" t="s">
        <v>93</v>
      </c>
    </row>
    <row r="146" spans="1:25" hidden="1" x14ac:dyDescent="0.35">
      <c r="A146" s="63" t="s">
        <v>81</v>
      </c>
      <c r="B146" s="64" t="s">
        <v>757</v>
      </c>
      <c r="C146" s="64" t="s">
        <v>758</v>
      </c>
      <c r="D146" s="64" t="s">
        <v>452</v>
      </c>
      <c r="E146" s="63" t="s">
        <v>753</v>
      </c>
      <c r="F146" s="50" t="s">
        <v>759</v>
      </c>
      <c r="G146" s="63">
        <v>550975</v>
      </c>
      <c r="H146" s="50" t="s">
        <v>760</v>
      </c>
      <c r="I146" s="51" t="s">
        <v>761</v>
      </c>
      <c r="J146" s="51" t="s">
        <v>762</v>
      </c>
      <c r="K146" s="50"/>
      <c r="L146" s="50" t="s">
        <v>93</v>
      </c>
      <c r="M146" s="50" t="s">
        <v>42</v>
      </c>
      <c r="N146" s="50" t="s">
        <v>92</v>
      </c>
      <c r="O146" s="50" t="s">
        <v>92</v>
      </c>
      <c r="P146" s="50" t="s">
        <v>87</v>
      </c>
      <c r="Q146" s="50" t="s">
        <v>87</v>
      </c>
      <c r="R146" s="50" t="s">
        <v>93</v>
      </c>
      <c r="S146" s="50" t="s">
        <v>93</v>
      </c>
      <c r="T146" s="50" t="s">
        <v>93</v>
      </c>
      <c r="U146" s="50" t="s">
        <v>93</v>
      </c>
      <c r="V146" s="50" t="s">
        <v>93</v>
      </c>
      <c r="W146" s="50" t="s">
        <v>93</v>
      </c>
      <c r="X146" s="50" t="s">
        <v>93</v>
      </c>
      <c r="Y146" s="50" t="s">
        <v>93</v>
      </c>
    </row>
    <row r="147" spans="1:25" hidden="1" x14ac:dyDescent="0.35">
      <c r="A147" s="63" t="s">
        <v>81</v>
      </c>
      <c r="B147" s="64" t="s">
        <v>664</v>
      </c>
      <c r="C147" s="64" t="s">
        <v>665</v>
      </c>
      <c r="D147" s="64" t="s">
        <v>665</v>
      </c>
      <c r="E147" s="63" t="s">
        <v>755</v>
      </c>
      <c r="F147" s="50" t="s">
        <v>666</v>
      </c>
      <c r="G147" s="63">
        <v>522409</v>
      </c>
      <c r="H147" s="50" t="s">
        <v>667</v>
      </c>
      <c r="I147" s="51">
        <v>52.135553999999999</v>
      </c>
      <c r="J147" s="51">
        <v>-122.15111400000001</v>
      </c>
      <c r="K147" s="50"/>
      <c r="L147" s="50" t="s">
        <v>93</v>
      </c>
      <c r="M147" s="50" t="s">
        <v>42</v>
      </c>
      <c r="N147" s="50" t="s">
        <v>92</v>
      </c>
      <c r="O147" s="50" t="s">
        <v>92</v>
      </c>
      <c r="P147" s="50" t="s">
        <v>92</v>
      </c>
      <c r="Q147" s="50" t="s">
        <v>92</v>
      </c>
      <c r="R147" s="50" t="s">
        <v>93</v>
      </c>
      <c r="S147" s="50" t="s">
        <v>93</v>
      </c>
      <c r="T147" s="50" t="s">
        <v>93</v>
      </c>
      <c r="U147" s="50" t="s">
        <v>93</v>
      </c>
      <c r="V147" s="50" t="s">
        <v>93</v>
      </c>
      <c r="W147" s="50" t="s">
        <v>93</v>
      </c>
      <c r="X147" s="50" t="s">
        <v>93</v>
      </c>
      <c r="Y147" s="50" t="s">
        <v>93</v>
      </c>
    </row>
    <row r="148" spans="1:25" hidden="1" x14ac:dyDescent="0.35">
      <c r="A148" s="63" t="s">
        <v>81</v>
      </c>
      <c r="B148" s="64" t="s">
        <v>660</v>
      </c>
      <c r="C148" s="64" t="s">
        <v>661</v>
      </c>
      <c r="D148" s="64" t="s">
        <v>639</v>
      </c>
      <c r="E148" s="63" t="s">
        <v>755</v>
      </c>
      <c r="F148" s="50" t="s">
        <v>662</v>
      </c>
      <c r="G148" s="63">
        <v>519359</v>
      </c>
      <c r="H148" s="50" t="s">
        <v>663</v>
      </c>
      <c r="I148" s="51">
        <v>53.877015</v>
      </c>
      <c r="J148" s="51">
        <v>-122.73781</v>
      </c>
      <c r="K148" s="50"/>
      <c r="L148" s="50" t="s">
        <v>93</v>
      </c>
      <c r="M148" s="50" t="s">
        <v>42</v>
      </c>
      <c r="N148" s="50" t="s">
        <v>92</v>
      </c>
      <c r="O148" s="50" t="s">
        <v>92</v>
      </c>
      <c r="P148" s="50" t="s">
        <v>92</v>
      </c>
      <c r="Q148" s="50" t="s">
        <v>93</v>
      </c>
      <c r="R148" s="50" t="s">
        <v>92</v>
      </c>
      <c r="S148" s="50" t="s">
        <v>92</v>
      </c>
      <c r="T148" s="50" t="s">
        <v>93</v>
      </c>
      <c r="U148" s="50" t="s">
        <v>93</v>
      </c>
      <c r="V148" s="50" t="s">
        <v>92</v>
      </c>
      <c r="W148" s="50" t="s">
        <v>92</v>
      </c>
      <c r="X148" s="50" t="s">
        <v>93</v>
      </c>
      <c r="Y148" s="50" t="s">
        <v>93</v>
      </c>
    </row>
    <row r="149" spans="1:25" hidden="1" x14ac:dyDescent="0.35">
      <c r="A149" s="63" t="s">
        <v>764</v>
      </c>
      <c r="B149" s="64" t="s">
        <v>580</v>
      </c>
      <c r="C149" s="64" t="s">
        <v>581</v>
      </c>
      <c r="D149" s="64" t="s">
        <v>582</v>
      </c>
      <c r="E149" s="63" t="s">
        <v>753</v>
      </c>
      <c r="F149" s="50" t="s">
        <v>583</v>
      </c>
      <c r="G149" s="63">
        <v>544912</v>
      </c>
      <c r="H149" s="50" t="s">
        <v>584</v>
      </c>
      <c r="I149" s="51">
        <v>51.035657700000002</v>
      </c>
      <c r="J149" s="51">
        <v>-113.629436</v>
      </c>
      <c r="K149" s="50"/>
      <c r="L149" s="50" t="s">
        <v>92</v>
      </c>
      <c r="M149" s="50" t="s">
        <v>42</v>
      </c>
      <c r="N149" s="50" t="s">
        <v>92</v>
      </c>
      <c r="O149" s="50" t="s">
        <v>93</v>
      </c>
      <c r="P149" s="50" t="s">
        <v>92</v>
      </c>
      <c r="Q149" s="50" t="s">
        <v>93</v>
      </c>
      <c r="R149" s="50" t="s">
        <v>92</v>
      </c>
      <c r="S149" s="50" t="s">
        <v>93</v>
      </c>
      <c r="T149" s="50" t="s">
        <v>92</v>
      </c>
      <c r="U149" s="50" t="s">
        <v>92</v>
      </c>
      <c r="V149" s="50" t="s">
        <v>92</v>
      </c>
      <c r="W149" s="50" t="s">
        <v>93</v>
      </c>
      <c r="X149" s="50" t="s">
        <v>92</v>
      </c>
      <c r="Y149" s="50" t="s">
        <v>93</v>
      </c>
    </row>
    <row r="150" spans="1:25" hidden="1" x14ac:dyDescent="0.35">
      <c r="A150" s="63" t="s">
        <v>764</v>
      </c>
      <c r="B150" s="64" t="s">
        <v>652</v>
      </c>
      <c r="C150" s="64" t="s">
        <v>653</v>
      </c>
      <c r="D150" s="64" t="s">
        <v>654</v>
      </c>
      <c r="E150" s="63" t="s">
        <v>755</v>
      </c>
      <c r="F150" s="50" t="s">
        <v>655</v>
      </c>
      <c r="G150" s="63">
        <v>529519</v>
      </c>
      <c r="H150" s="50" t="s">
        <v>656</v>
      </c>
      <c r="I150" s="51">
        <v>50.123611099999998</v>
      </c>
      <c r="J150" s="51">
        <v>-120.74888900000001</v>
      </c>
      <c r="K150" s="50"/>
      <c r="L150" s="50" t="s">
        <v>93</v>
      </c>
      <c r="M150" s="50" t="s">
        <v>42</v>
      </c>
      <c r="N150" s="50" t="s">
        <v>92</v>
      </c>
      <c r="O150" s="50" t="s">
        <v>93</v>
      </c>
      <c r="P150" s="50" t="s">
        <v>92</v>
      </c>
      <c r="Q150" s="50" t="s">
        <v>93</v>
      </c>
      <c r="R150" s="50" t="s">
        <v>92</v>
      </c>
      <c r="S150" s="50" t="s">
        <v>92</v>
      </c>
      <c r="T150" s="50" t="s">
        <v>92</v>
      </c>
      <c r="U150" s="50" t="s">
        <v>92</v>
      </c>
      <c r="V150" s="50" t="s">
        <v>92</v>
      </c>
      <c r="W150" s="50" t="s">
        <v>93</v>
      </c>
      <c r="X150" s="50" t="s">
        <v>92</v>
      </c>
      <c r="Y150" s="50" t="s">
        <v>92</v>
      </c>
    </row>
    <row r="151" spans="1:25" hidden="1" x14ac:dyDescent="0.35">
      <c r="A151" s="63" t="s">
        <v>764</v>
      </c>
      <c r="B151" s="64" t="s">
        <v>668</v>
      </c>
      <c r="C151" s="64" t="s">
        <v>669</v>
      </c>
      <c r="D151" s="64" t="s">
        <v>669</v>
      </c>
      <c r="E151" s="63" t="s">
        <v>755</v>
      </c>
      <c r="F151" s="50" t="s">
        <v>670</v>
      </c>
      <c r="G151" s="63">
        <v>519374</v>
      </c>
      <c r="H151" s="50" t="s">
        <v>671</v>
      </c>
      <c r="I151" s="51">
        <v>50.030918</v>
      </c>
      <c r="J151" s="51">
        <v>-125.263132</v>
      </c>
      <c r="K151" s="50"/>
      <c r="L151" s="50" t="s">
        <v>93</v>
      </c>
      <c r="M151" s="50" t="s">
        <v>42</v>
      </c>
      <c r="N151" s="50" t="s">
        <v>92</v>
      </c>
      <c r="O151" s="50" t="s">
        <v>92</v>
      </c>
      <c r="P151" s="50" t="s">
        <v>92</v>
      </c>
      <c r="Q151" s="50" t="s">
        <v>92</v>
      </c>
      <c r="R151" s="50" t="s">
        <v>93</v>
      </c>
      <c r="S151" s="50" t="s">
        <v>93</v>
      </c>
      <c r="T151" s="50" t="s">
        <v>93</v>
      </c>
      <c r="U151" s="50" t="s">
        <v>93</v>
      </c>
      <c r="V151" s="50" t="s">
        <v>92</v>
      </c>
      <c r="W151" s="50" t="s">
        <v>93</v>
      </c>
      <c r="X151" s="50" t="s">
        <v>93</v>
      </c>
      <c r="Y151" s="50" t="s">
        <v>93</v>
      </c>
    </row>
    <row r="152" spans="1:25" hidden="1" x14ac:dyDescent="0.35">
      <c r="A152" s="63" t="s">
        <v>764</v>
      </c>
      <c r="B152" s="64" t="s">
        <v>672</v>
      </c>
      <c r="C152" s="64" t="s">
        <v>673</v>
      </c>
      <c r="D152" s="64" t="s">
        <v>673</v>
      </c>
      <c r="E152" s="63" t="s">
        <v>755</v>
      </c>
      <c r="F152" s="50" t="s">
        <v>670</v>
      </c>
      <c r="G152" s="63">
        <v>519367</v>
      </c>
      <c r="H152" s="50" t="s">
        <v>674</v>
      </c>
      <c r="I152" s="51">
        <v>49.675787999999997</v>
      </c>
      <c r="J152" s="51">
        <v>-124.98193999999999</v>
      </c>
      <c r="K152" s="50"/>
      <c r="L152" s="50" t="s">
        <v>93</v>
      </c>
      <c r="M152" s="50" t="s">
        <v>42</v>
      </c>
      <c r="N152" s="50" t="s">
        <v>92</v>
      </c>
      <c r="O152" s="50" t="s">
        <v>92</v>
      </c>
      <c r="P152" s="50" t="s">
        <v>92</v>
      </c>
      <c r="Q152" s="50" t="s">
        <v>92</v>
      </c>
      <c r="R152" s="50" t="s">
        <v>93</v>
      </c>
      <c r="S152" s="50" t="s">
        <v>93</v>
      </c>
      <c r="T152" s="50" t="s">
        <v>93</v>
      </c>
      <c r="U152" s="50" t="s">
        <v>93</v>
      </c>
      <c r="V152" s="50" t="s">
        <v>92</v>
      </c>
      <c r="W152" s="50" t="s">
        <v>93</v>
      </c>
      <c r="X152" s="50" t="s">
        <v>93</v>
      </c>
      <c r="Y152" s="50" t="s">
        <v>93</v>
      </c>
    </row>
    <row r="153" spans="1:25" hidden="1" x14ac:dyDescent="0.35">
      <c r="A153" s="63" t="s">
        <v>764</v>
      </c>
      <c r="B153" s="64" t="s">
        <v>675</v>
      </c>
      <c r="C153" s="64" t="s">
        <v>676</v>
      </c>
      <c r="D153" s="64" t="s">
        <v>676</v>
      </c>
      <c r="E153" s="63" t="s">
        <v>755</v>
      </c>
      <c r="F153" s="50" t="s">
        <v>670</v>
      </c>
      <c r="G153" s="63">
        <v>519375</v>
      </c>
      <c r="H153" s="63" t="s">
        <v>677</v>
      </c>
      <c r="I153" s="65">
        <v>49.137808999999997</v>
      </c>
      <c r="J153" s="51">
        <v>-123.87172200000001</v>
      </c>
      <c r="K153" s="50"/>
      <c r="L153" s="50" t="s">
        <v>93</v>
      </c>
      <c r="M153" s="50" t="s">
        <v>42</v>
      </c>
      <c r="N153" s="50" t="s">
        <v>92</v>
      </c>
      <c r="O153" s="50" t="s">
        <v>92</v>
      </c>
      <c r="P153" s="50" t="s">
        <v>92</v>
      </c>
      <c r="Q153" s="50" t="s">
        <v>93</v>
      </c>
      <c r="R153" s="50" t="s">
        <v>93</v>
      </c>
      <c r="S153" s="50" t="s">
        <v>93</v>
      </c>
      <c r="T153" s="50" t="s">
        <v>93</v>
      </c>
      <c r="U153" s="50" t="s">
        <v>93</v>
      </c>
      <c r="V153" s="50" t="s">
        <v>93</v>
      </c>
      <c r="W153" s="50" t="s">
        <v>93</v>
      </c>
      <c r="X153" s="50" t="s">
        <v>93</v>
      </c>
      <c r="Y153" s="27" t="s">
        <v>93</v>
      </c>
    </row>
    <row r="154" spans="1:25" hidden="1" x14ac:dyDescent="0.35">
      <c r="A154" s="63" t="s">
        <v>764</v>
      </c>
      <c r="B154" s="64" t="s">
        <v>678</v>
      </c>
      <c r="C154" s="64" t="s">
        <v>679</v>
      </c>
      <c r="D154" s="64" t="s">
        <v>679</v>
      </c>
      <c r="E154" s="63" t="s">
        <v>755</v>
      </c>
      <c r="F154" s="50" t="s">
        <v>670</v>
      </c>
      <c r="G154" s="63">
        <v>519384</v>
      </c>
      <c r="H154" s="63" t="s">
        <v>680</v>
      </c>
      <c r="I154" s="65">
        <v>48.444293000000002</v>
      </c>
      <c r="J154" s="51">
        <v>-123.51563899999999</v>
      </c>
      <c r="K154" s="50"/>
      <c r="L154" s="50" t="s">
        <v>93</v>
      </c>
      <c r="M154" s="50" t="s">
        <v>42</v>
      </c>
      <c r="N154" s="50" t="s">
        <v>92</v>
      </c>
      <c r="O154" s="50" t="s">
        <v>92</v>
      </c>
      <c r="P154" s="50" t="s">
        <v>92</v>
      </c>
      <c r="Q154" s="50" t="s">
        <v>93</v>
      </c>
      <c r="R154" s="50" t="s">
        <v>93</v>
      </c>
      <c r="S154" s="50" t="s">
        <v>93</v>
      </c>
      <c r="T154" s="50" t="s">
        <v>93</v>
      </c>
      <c r="U154" s="50" t="s">
        <v>93</v>
      </c>
      <c r="V154" s="50" t="s">
        <v>93</v>
      </c>
      <c r="W154" s="50" t="s">
        <v>93</v>
      </c>
      <c r="X154" s="50" t="s">
        <v>93</v>
      </c>
      <c r="Y154" s="27" t="s">
        <v>93</v>
      </c>
    </row>
    <row r="155" spans="1:25" hidden="1" x14ac:dyDescent="0.35">
      <c r="A155" s="27"/>
      <c r="B155" s="53"/>
      <c r="C155" s="54"/>
      <c r="D155" s="54"/>
      <c r="E155" s="55"/>
      <c r="F155" s="55"/>
      <c r="G155" s="56"/>
      <c r="H155" s="27"/>
      <c r="I155" s="28"/>
      <c r="J155" s="28"/>
      <c r="K155" s="28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</row>
    <row r="156" spans="1:25" hidden="1" x14ac:dyDescent="0.35">
      <c r="A156" s="61"/>
      <c r="B156" s="57"/>
      <c r="C156" s="58"/>
      <c r="D156" s="58"/>
      <c r="E156" s="59"/>
      <c r="F156" s="59"/>
      <c r="G156" s="60"/>
      <c r="H156" s="61"/>
      <c r="I156" s="62"/>
      <c r="J156" s="62"/>
      <c r="K156" s="62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</row>
  </sheetData>
  <phoneticPr fontId="6" type="noConversion"/>
  <conditionalFormatting sqref="G1:G2 G157:G1048576">
    <cfRule type="duplicateValues" dxfId="8" priority="13"/>
  </conditionalFormatting>
  <conditionalFormatting sqref="G155:G156">
    <cfRule type="duplicateValues" dxfId="7" priority="12"/>
  </conditionalFormatting>
  <conditionalFormatting sqref="G153:J154"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2" priority="11"/>
  </conditionalFormatting>
  <conditionalFormatting sqref="I3:J154">
    <cfRule type="cellIs" dxfId="1" priority="6" operator="equal">
      <formula>#REF!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A154"/>
  <sheetViews>
    <sheetView tabSelected="1" topLeftCell="K25" zoomScale="85" zoomScaleNormal="85" workbookViewId="0">
      <selection activeCell="B32" sqref="B32"/>
    </sheetView>
  </sheetViews>
  <sheetFormatPr defaultColWidth="8.54296875" defaultRowHeight="14.5" outlineLevelCol="1" x14ac:dyDescent="0.35"/>
  <cols>
    <col min="1" max="1" width="8.54296875" style="12"/>
    <col min="2" max="2" width="33" style="11" customWidth="1"/>
    <col min="3" max="3" width="28" style="12" bestFit="1" customWidth="1"/>
    <col min="4" max="4" width="59" style="12" customWidth="1"/>
    <col min="5" max="5" width="22.54296875" style="11" customWidth="1"/>
    <col min="6" max="6" width="29.54296875" style="11" customWidth="1"/>
    <col min="7" max="7" width="46.54296875" style="12" bestFit="1" customWidth="1"/>
    <col min="8" max="8" width="53.1796875" style="12" customWidth="1"/>
    <col min="9" max="9" width="43" style="12" bestFit="1" customWidth="1"/>
    <col min="10" max="10" width="17.1796875" style="12" bestFit="1" customWidth="1"/>
    <col min="11" max="11" width="14.1796875" style="12" customWidth="1"/>
    <col min="12" max="12" width="13.1796875" style="12" bestFit="1" customWidth="1"/>
    <col min="13" max="13" width="10.81640625" style="12" bestFit="1" customWidth="1"/>
    <col min="14" max="15" width="19.81640625" style="12" customWidth="1"/>
    <col min="16" max="16" width="22.1796875" style="12" customWidth="1"/>
    <col min="17" max="17" width="17.453125" style="12" customWidth="1"/>
    <col min="18" max="18" width="36.1796875" style="12" bestFit="1" customWidth="1"/>
    <col min="19" max="28" width="30.1796875" style="12" bestFit="1" customWidth="1" outlineLevel="1"/>
    <col min="29" max="32" width="36.1796875" style="12" bestFit="1" customWidth="1" outlineLevel="1"/>
    <col min="33" max="33" width="24.81640625" style="12" customWidth="1"/>
    <col min="34" max="34" width="28" style="12" customWidth="1" outlineLevel="1"/>
    <col min="35" max="35" width="26.1796875" style="12" customWidth="1" outlineLevel="1"/>
    <col min="36" max="38" width="23.453125" style="12" customWidth="1" outlineLevel="1"/>
    <col min="39" max="39" width="32.81640625" style="12" bestFit="1" customWidth="1" outlineLevel="1"/>
    <col min="40" max="40" width="23.453125" style="12" customWidth="1" outlineLevel="1"/>
    <col min="41" max="43" width="23.81640625" style="12" customWidth="1" outlineLevel="1"/>
    <col min="44" max="47" width="36.453125" style="12" customWidth="1" outlineLevel="1"/>
    <col min="48" max="48" width="20.54296875" style="12" customWidth="1"/>
    <col min="49" max="49" width="1.81640625" style="37" customWidth="1"/>
    <col min="50" max="50" width="35.54296875" style="43" hidden="1" customWidth="1"/>
    <col min="51" max="52" width="227.453125" style="40" hidden="1" customWidth="1"/>
    <col min="53" max="16384" width="8.54296875" style="12"/>
  </cols>
  <sheetData>
    <row r="1" spans="1:53" ht="147.75" customHeight="1" x14ac:dyDescent="0.35">
      <c r="A1" s="19" t="s">
        <v>43</v>
      </c>
      <c r="B1" s="19" t="s">
        <v>40</v>
      </c>
      <c r="C1" s="18" t="s">
        <v>41</v>
      </c>
      <c r="D1" s="18" t="s">
        <v>32</v>
      </c>
      <c r="E1" s="19" t="s">
        <v>33</v>
      </c>
      <c r="F1" s="19" t="s">
        <v>34</v>
      </c>
      <c r="G1" s="18" t="s">
        <v>13</v>
      </c>
      <c r="H1" s="17" t="s">
        <v>14</v>
      </c>
      <c r="I1" s="18" t="s">
        <v>13</v>
      </c>
      <c r="J1" s="18" t="s">
        <v>13</v>
      </c>
      <c r="K1" s="18" t="s">
        <v>13</v>
      </c>
      <c r="L1" s="17" t="s">
        <v>14</v>
      </c>
      <c r="M1" s="18" t="s">
        <v>13</v>
      </c>
      <c r="N1" s="17" t="s">
        <v>14</v>
      </c>
      <c r="O1" s="17" t="s">
        <v>14</v>
      </c>
      <c r="P1" s="17" t="s">
        <v>14</v>
      </c>
      <c r="Q1" s="17" t="s">
        <v>14</v>
      </c>
      <c r="R1" s="21" t="s">
        <v>35</v>
      </c>
      <c r="S1" s="21" t="s">
        <v>36</v>
      </c>
      <c r="T1" s="21" t="s">
        <v>36</v>
      </c>
      <c r="U1" s="21" t="s">
        <v>36</v>
      </c>
      <c r="V1" s="21" t="s">
        <v>36</v>
      </c>
      <c r="W1" s="21" t="s">
        <v>36</v>
      </c>
      <c r="X1" s="21" t="s">
        <v>36</v>
      </c>
      <c r="Y1" s="21" t="s">
        <v>36</v>
      </c>
      <c r="Z1" s="21" t="s">
        <v>36</v>
      </c>
      <c r="AA1" s="21" t="s">
        <v>36</v>
      </c>
      <c r="AB1" s="21" t="s">
        <v>36</v>
      </c>
      <c r="AC1" s="21" t="s">
        <v>36</v>
      </c>
      <c r="AD1" s="21" t="s">
        <v>36</v>
      </c>
      <c r="AE1" s="21" t="s">
        <v>36</v>
      </c>
      <c r="AF1" s="21" t="s">
        <v>36</v>
      </c>
      <c r="AG1" s="22" t="s">
        <v>37</v>
      </c>
      <c r="AH1" s="22" t="s">
        <v>38</v>
      </c>
      <c r="AI1" s="22" t="s">
        <v>38</v>
      </c>
      <c r="AJ1" s="22" t="s">
        <v>38</v>
      </c>
      <c r="AK1" s="22" t="s">
        <v>38</v>
      </c>
      <c r="AL1" s="22" t="s">
        <v>38</v>
      </c>
      <c r="AM1" s="22" t="s">
        <v>38</v>
      </c>
      <c r="AN1" s="22" t="s">
        <v>38</v>
      </c>
      <c r="AO1" s="22" t="s">
        <v>38</v>
      </c>
      <c r="AP1" s="22" t="s">
        <v>38</v>
      </c>
      <c r="AQ1" s="22" t="s">
        <v>38</v>
      </c>
      <c r="AR1" s="22" t="s">
        <v>38</v>
      </c>
      <c r="AS1" s="22" t="s">
        <v>38</v>
      </c>
      <c r="AT1" s="22" t="s">
        <v>38</v>
      </c>
      <c r="AU1" s="22" t="s">
        <v>38</v>
      </c>
      <c r="AV1" s="17" t="s">
        <v>39</v>
      </c>
      <c r="BA1" s="12" t="s">
        <v>729</v>
      </c>
    </row>
    <row r="2" spans="1:53" s="13" customFormat="1" x14ac:dyDescent="0.35">
      <c r="A2" s="26" t="s">
        <v>12</v>
      </c>
      <c r="B2" s="26" t="s">
        <v>44</v>
      </c>
      <c r="C2" s="26" t="s">
        <v>0</v>
      </c>
      <c r="D2" s="26" t="s">
        <v>1</v>
      </c>
      <c r="E2" s="26" t="s">
        <v>19</v>
      </c>
      <c r="F2" s="26" t="s">
        <v>20</v>
      </c>
      <c r="G2" s="26" t="s">
        <v>2</v>
      </c>
      <c r="H2" s="26" t="s">
        <v>3</v>
      </c>
      <c r="I2" s="26" t="s">
        <v>4</v>
      </c>
      <c r="J2" s="26" t="s">
        <v>5</v>
      </c>
      <c r="K2" s="26" t="s">
        <v>6</v>
      </c>
      <c r="L2" s="26" t="s">
        <v>7</v>
      </c>
      <c r="M2" s="26" t="s">
        <v>8</v>
      </c>
      <c r="N2" s="26" t="s">
        <v>9</v>
      </c>
      <c r="O2" s="26" t="s">
        <v>10</v>
      </c>
      <c r="P2" s="26" t="s">
        <v>30</v>
      </c>
      <c r="Q2" s="26" t="s">
        <v>31</v>
      </c>
      <c r="R2" s="26" t="s">
        <v>45</v>
      </c>
      <c r="S2" s="26" t="s">
        <v>46</v>
      </c>
      <c r="T2" s="26" t="s">
        <v>47</v>
      </c>
      <c r="U2" s="26" t="s">
        <v>48</v>
      </c>
      <c r="V2" s="26" t="s">
        <v>49</v>
      </c>
      <c r="W2" s="26" t="s">
        <v>50</v>
      </c>
      <c r="X2" s="26" t="s">
        <v>51</v>
      </c>
      <c r="Y2" s="26" t="s">
        <v>52</v>
      </c>
      <c r="Z2" s="26" t="s">
        <v>53</v>
      </c>
      <c r="AA2" s="26" t="s">
        <v>54</v>
      </c>
      <c r="AB2" s="26" t="s">
        <v>55</v>
      </c>
      <c r="AC2" s="26" t="s">
        <v>56</v>
      </c>
      <c r="AD2" s="26" t="s">
        <v>57</v>
      </c>
      <c r="AE2" s="26" t="s">
        <v>58</v>
      </c>
      <c r="AF2" s="26" t="s">
        <v>59</v>
      </c>
      <c r="AG2" s="26" t="s">
        <v>713</v>
      </c>
      <c r="AH2" s="26" t="s">
        <v>714</v>
      </c>
      <c r="AI2" s="26" t="s">
        <v>715</v>
      </c>
      <c r="AJ2" s="26" t="s">
        <v>716</v>
      </c>
      <c r="AK2" s="26" t="s">
        <v>717</v>
      </c>
      <c r="AL2" s="26" t="s">
        <v>718</v>
      </c>
      <c r="AM2" s="26" t="s">
        <v>719</v>
      </c>
      <c r="AN2" s="26" t="s">
        <v>720</v>
      </c>
      <c r="AO2" s="26" t="s">
        <v>721</v>
      </c>
      <c r="AP2" s="26" t="s">
        <v>722</v>
      </c>
      <c r="AQ2" s="26" t="s">
        <v>723</v>
      </c>
      <c r="AR2" s="26" t="s">
        <v>724</v>
      </c>
      <c r="AS2" s="26" t="s">
        <v>725</v>
      </c>
      <c r="AT2" s="26" t="s">
        <v>726</v>
      </c>
      <c r="AU2" s="26" t="s">
        <v>727</v>
      </c>
      <c r="AV2" s="26" t="s">
        <v>15</v>
      </c>
      <c r="AW2" s="38"/>
      <c r="AX2" s="44"/>
      <c r="AY2" s="41"/>
      <c r="AZ2" s="41"/>
      <c r="BA2" s="13" t="s">
        <v>728</v>
      </c>
    </row>
    <row r="3" spans="1:53" s="11" customFormat="1" x14ac:dyDescent="0.35">
      <c r="A3" s="20"/>
      <c r="B3" s="20" t="str">
        <f>TRIM(SourceTable[[#This Row],[EFS
SITE NUMBER]])</f>
        <v>547259</v>
      </c>
      <c r="C3" s="20" t="str">
        <f>SourceTable[[#This Row],[Location Name]]</f>
        <v>Esso Belleville K2</v>
      </c>
      <c r="D3" s="16" t="str">
        <f>EssoCL_Locs[[#This Row],[LocationID]] &amp; " - " &amp; EssoCL_Locs[[#This Row],[Location Name]]</f>
        <v>547259 - Esso Belleville K2</v>
      </c>
      <c r="E3" s="35">
        <f>SourceTable[[#This Row],[LATITUDE]]</f>
        <v>44.179040999999998</v>
      </c>
      <c r="F3" s="35">
        <f>SourceTable[[#This Row],[LONGITUDE]]</f>
        <v>-77.445712</v>
      </c>
      <c r="G3" s="35" t="str">
        <f>SourceTable[[#This Row],[Address]]</f>
        <v>902 Wallbridge Loyalist Road</v>
      </c>
      <c r="H3" s="20"/>
      <c r="I3" s="36" t="str">
        <f>SourceTable[[#This Row],[City]]</f>
        <v>Belleville</v>
      </c>
      <c r="J3" s="35" t="str">
        <f>RIGHT(SourceTable[[#This Row],[Province]],2)</f>
        <v>ON</v>
      </c>
      <c r="K3" s="35" t="str">
        <f>SourceTable[[#This Row],[Postal Code ]]</f>
        <v>K8N 4Z5</v>
      </c>
      <c r="L3" s="16" t="str">
        <f>SourceTable[[#This Row],[PHONE]]</f>
        <v>613-966-7017</v>
      </c>
      <c r="M3" s="16" t="s">
        <v>42</v>
      </c>
      <c r="N3" s="16"/>
      <c r="O3" s="47" t="str">
        <f>IF(TRIM(SourceTable[[#This Row],[Status]])="Closed","&lt;ul&gt;&lt;li&gt;Temporarily closed.&lt;/li&gt;&lt;/ul&gt;","")</f>
        <v/>
      </c>
      <c r="P3" s="47" t="str">
        <f>IF(TRIM(SourceTable[[#This Row],[Status]])="Closed","Closed;Closed;Closed;Closed;Closed;Closed;Closed;","")</f>
        <v/>
      </c>
      <c r="Q3" s="15"/>
      <c r="R3" s="20" t="str">
        <f>IF(SourceTable[[#This Row],[DIESEL EFFICIENT™]]="Yes","Diesel Efficient","")</f>
        <v>Diesel Efficient</v>
      </c>
      <c r="S3" s="20" t="str">
        <f>IF(SourceTable[[#This Row],[DIESEL]]="Yes","Diesel","")</f>
        <v/>
      </c>
      <c r="T3" s="20" t="str">
        <f>IF(SourceTable[[#This Row],[DYED DIESEL]]="Yes","Dyed Diesel","")</f>
        <v/>
      </c>
      <c r="U3" s="20" t="str">
        <f>IF(SourceTable[[#This Row],[GAS AT CARDLOCK]]="Yes","Gas at Cardlock","")</f>
        <v/>
      </c>
      <c r="V3" s="20" t="str">
        <f>IF(SourceTable[[#This Row],[DYED GAS AT CARDLOCK]]="Yes","Dyed Gas At Cardlock","")</f>
        <v/>
      </c>
      <c r="W3" s="20" t="str">
        <f>IF(SourceTable[[#This Row],[BULK DEF]]="Yes","Bulk Def","")</f>
        <v>Bulk Def</v>
      </c>
      <c r="X3" s="16" t="str">
        <f>IF(SourceTable[[#This Row],[RESTAURANT]]="Yes","Restaurant","")</f>
        <v/>
      </c>
      <c r="Y3" s="16" t="str">
        <f>IF(SourceTable[[#This Row],[FAST FOOD]]="Yes","Fast Food","")</f>
        <v/>
      </c>
      <c r="Z3" s="16" t="str">
        <f>IF(SourceTable[[#This Row],[PARKING]]="Yes","Parking","")</f>
        <v>Parking</v>
      </c>
      <c r="AA3" s="16" t="str">
        <f>IF(SourceTable[[#This Row],[RESTROOMS]]="Yes","Restrooms","")</f>
        <v>Restrooms</v>
      </c>
      <c r="AB3" s="16" t="str">
        <f>IF(SourceTable[[#This Row],[STORE]]="Yes","Store","")</f>
        <v>Store</v>
      </c>
      <c r="AC3" s="16" t="str">
        <f>IF(SourceTable[[#This Row],[STORE 24/7]]="Yes","Store 24/7","")</f>
        <v/>
      </c>
      <c r="AD3" s="16" t="str">
        <f>IF(SourceTable[[#This Row],[SHOWERS]]="Yes","Showers","")</f>
        <v>Showers</v>
      </c>
      <c r="AE3" s="16"/>
      <c r="AF3" s="16"/>
      <c r="AG3" s="16" t="str">
        <f>IF(EssoCL_Locs[[#This Row],[Store Amenities_1]]="","",EssoCL_Locs[[#This Row],[Store Amenities_1]])</f>
        <v>Diesel Efficient</v>
      </c>
      <c r="AH3" s="16" t="str">
        <f>IF(EssoCL_Locs[[#This Row],[Store Amenities_2]]="","",EssoCL_Locs[[#This Row],[Store Amenities_2]])</f>
        <v/>
      </c>
      <c r="AI3" s="16" t="str">
        <f>IF(EssoCL_Locs[[#This Row],[Store Amenities_3]]="","",EssoCL_Locs[[#This Row],[Store Amenities_3]])</f>
        <v/>
      </c>
      <c r="AJ3" s="16" t="str">
        <f>IF(EssoCL_Locs[[#This Row],[Store Amenities_4]]="","",EssoCL_Locs[[#This Row],[Store Amenities_4]])</f>
        <v/>
      </c>
      <c r="AK3" s="16" t="str">
        <f>IF(EssoCL_Locs[[#This Row],[Store Amenities_5]]="","",EssoCL_Locs[[#This Row],[Store Amenities_5]])</f>
        <v/>
      </c>
      <c r="AL3" s="16" t="str">
        <f>IF(EssoCL_Locs[[#This Row],[Store Amenities_6]]="","",EssoCL_Locs[[#This Row],[Store Amenities_6]])</f>
        <v>Bulk Def</v>
      </c>
      <c r="AM3" s="16" t="str">
        <f>IF(EssoCL_Locs[[#This Row],[Store Amenities_7]]="","",EssoCL_Locs[[#This Row],[Store Amenities_7]])</f>
        <v/>
      </c>
      <c r="AN3" s="16" t="str">
        <f>IF(EssoCL_Locs[[#This Row],[Store Amenities_8]]="","",EssoCL_Locs[[#This Row],[Store Amenities_8]])</f>
        <v/>
      </c>
      <c r="AO3" s="16" t="str">
        <f>IF(EssoCL_Locs[[#This Row],[Store Amenities_9]]="","",EssoCL_Locs[[#This Row],[Store Amenities_9]])</f>
        <v>Parking</v>
      </c>
      <c r="AP3" s="16" t="str">
        <f>IF(EssoCL_Locs[[#This Row],[Store Amenities_10]]="","",EssoCL_Locs[[#This Row],[Store Amenities_10]])</f>
        <v>Restrooms</v>
      </c>
      <c r="AQ3" s="16" t="str">
        <f>IF(EssoCL_Locs[[#This Row],[Store Amenities_11]]="","",EssoCL_Locs[[#This Row],[Store Amenities_11]])</f>
        <v>Store</v>
      </c>
      <c r="AR3" s="16" t="str">
        <f>IF(EssoCL_Locs[[#This Row],[Store Amenities_12]]="","",EssoCL_Locs[[#This Row],[Store Amenities_12]])</f>
        <v/>
      </c>
      <c r="AS3" s="16" t="str">
        <f>IF(EssoCL_Locs[[#This Row],[Store Amenities_13]]="","",EssoCL_Locs[[#This Row],[Store Amenities_13]])</f>
        <v>Showers</v>
      </c>
      <c r="AT3" s="16" t="str">
        <f>IF(EssoCL_Locs[[#This Row],[Store Amenities_14]]="","",EssoCL_Locs[[#This Row],[Store Amenities_14]])</f>
        <v/>
      </c>
      <c r="AU3" s="16" t="str">
        <f>IF(EssoCL_Locs[[#This Row],[Store Amenities_15]]="","",EssoCL_Locs[[#This Row],[Store Amenities_15]])</f>
        <v/>
      </c>
      <c r="AV3" s="16" t="s">
        <v>27</v>
      </c>
      <c r="AW3" s="39"/>
      <c r="AX3" s="45" t="str">
        <f>_xlfn.TEXTJOIN("/",TRUE,E3:F3)</f>
        <v>44.179041/-77.445712</v>
      </c>
      <c r="AY3" s="41" t="str">
        <f t="shared" ref="AY3:AY34" si="0">_xlfn.TEXTJOIN("|",TRUE,
IF(R3="","","["&amp;R3&amp;";"&amp;R3&amp;"]"),
IF(S3="","","["&amp;S3&amp;";"&amp;S3&amp;"]"),
IF(T3="","","["&amp;T3&amp;";"&amp;T3&amp;"]"),
IF(U3="","","["&amp;U3&amp;";"&amp;U3&amp;"]"),
IF(V3="","","["&amp;V3&amp;";"&amp;V3&amp;"]"),
IF(W3="","","["&amp;W3&amp;";"&amp;W3&amp;"]"),
IF(X3="","","["&amp;X3&amp;";"&amp;X3&amp;"]"),
IF(Y3="","","["&amp;Y3&amp;";"&amp;Y3&amp;"]"),
IF(Z3="","","["&amp;Z3&amp;";"&amp;Z3&amp;"]"),
IF(AA3="","","["&amp;AA3&amp;";"&amp;AA3&amp;"]"),
IF(AB3="","","["&amp;AB3&amp;";"&amp;AB3&amp;"]"),
IF(AC3="","","["&amp;AC3&amp;";"&amp;AC3&amp;"]"),
IF(AD3="","","["&amp;AD3&amp;";"&amp;AD3&amp;"]"),
IF(AE3="","","["&amp;AE3&amp;";"&amp;AE3&amp;"]"),
IF(AF3="","","["&amp;AF3&amp;";"&amp;AF3&amp;"]")
)</f>
        <v>[Diesel Efficient;Diesel Efficient]|[Bulk Def;Bulk Def]|[Parking;Parking]|[Restrooms;Restrooms]|[Store;Store]|[Showers;Showers]</v>
      </c>
      <c r="AZ3" s="42" t="str">
        <f t="shared" ref="AZ3:AZ34" si="1">_xlfn.TEXTJOIN("|",TRUE,
IF(AG3="","","["&amp;AG3&amp;";"&amp;AG3&amp;"]"),
IF(AH3="","","["&amp;AH3&amp;";"&amp;AH3&amp;"]"),
IF(AI3="","","["&amp;AI3&amp;";"&amp;AI3&amp;"]"),
IF(AJ3="","","["&amp;AJ3&amp;";"&amp;AJ3&amp;"]"),
IF(AK3="","","["&amp;AK3&amp;";"&amp;AK3&amp;"]"),
IF(AL3="","","["&amp;AL3&amp;";"&amp;AL3&amp;"]"),
IF(AM3="","","["&amp;AM3&amp;";"&amp;AM3&amp;"]"),
IF(AN3="","","["&amp;AN3&amp;";"&amp;AN3&amp;"]"),
IF(AO3="","","["&amp;AO3&amp;";"&amp;AO3&amp;"]"),
IF(AP3="","","["&amp;AP3&amp;";"&amp;AP3&amp;"]"),
IF(AQ3="","","["&amp;AQ3&amp;";"&amp;AQ3&amp;"]"),
IF(AR3="","","["&amp;AR3&amp;";"&amp;AR3&amp;"]"),
IF(AS3="","","["&amp;AS3&amp;";"&amp;AS3&amp;"]"),
IF(AT3="","","["&amp;AT3&amp;";"&amp;AT3&amp;"]"),
IF(AU3="","","["&amp;AU3&amp;";"&amp;AU3&amp;"]")
)</f>
        <v>[Diesel Efficient;Diesel Efficient]|[Bulk Def;Bulk Def]|[Parking;Parking]|[Restrooms;Restrooms]|[Store;Store]|[Showers;Showers]</v>
      </c>
      <c r="BA3" s="14" t="str">
        <f>_xlfn.TEXTJOIN("|",FALSE,
B3:D3,
AX3,
G3:Q3,
IF(AY3="","",""""&amp;AY3&amp;""""),
IF(AZ3="","",""""&amp;AZ3&amp;""""),
AV3)</f>
        <v>547259|Esso Belleville K2|547259 - Esso Belleville K2|44.179041/-77.445712|902 Wallbridge Loyalist Road||Belleville|ON|K8N 4Z5|613-966-7017|CA|||||"[Diesel Efficient;Diesel Efficient]|[Bulk Def;Bulk Def]|[Parking;Parking]|[Restrooms;Restrooms]|[Store;Store]|[Showers;Showers]"|"[Diesel Efficient;Diesel Efficient]|[Bulk Def;Bulk Def]|[Parking;Parking]|[Restrooms;Restrooms]|[Store;Store]|[Showers;Showers]"|E</v>
      </c>
    </row>
    <row r="4" spans="1:53" s="11" customFormat="1" x14ac:dyDescent="0.35">
      <c r="A4" s="20"/>
      <c r="B4" s="20" t="str">
        <f>TRIM(SourceTable[[#This Row],[EFS
SITE NUMBER]])</f>
        <v>547206</v>
      </c>
      <c r="C4" s="20" t="str">
        <f>SourceTable[[#This Row],[Location Name]]</f>
        <v>Esso Chatham Bloomfield</v>
      </c>
      <c r="D4" s="16" t="str">
        <f>EssoCL_Locs[[#This Row],[LocationID]] &amp; " - " &amp; EssoCL_Locs[[#This Row],[Location Name]]</f>
        <v>547206 - Esso Chatham Bloomfield</v>
      </c>
      <c r="E4" s="35">
        <f>SourceTable[[#This Row],[LATITUDE]]</f>
        <v>42.348528000000002</v>
      </c>
      <c r="F4" s="35">
        <f>SourceTable[[#This Row],[LONGITUDE]]</f>
        <v>-82.181861999999995</v>
      </c>
      <c r="G4" s="35" t="str">
        <f>SourceTable[[#This Row],[Address]]</f>
        <v>22216 Bloomfield Road</v>
      </c>
      <c r="H4" s="20"/>
      <c r="I4" s="36" t="str">
        <f>SourceTable[[#This Row],[City]]</f>
        <v>Chatham</v>
      </c>
      <c r="J4" s="35" t="str">
        <f>RIGHT(SourceTable[[#This Row],[Province]],2)</f>
        <v>ON</v>
      </c>
      <c r="K4" s="35" t="str">
        <f>SourceTable[[#This Row],[Postal Code ]]</f>
        <v>M5V 3J6</v>
      </c>
      <c r="L4" s="16" t="str">
        <f>SourceTable[[#This Row],[PHONE]]</f>
        <v>519-351-5808</v>
      </c>
      <c r="M4" s="16" t="s">
        <v>42</v>
      </c>
      <c r="N4" s="16"/>
      <c r="O4" s="47" t="str">
        <f>IF(TRIM(SourceTable[[#This Row],[Status]])="Closed","&lt;ul&gt;&lt;li&gt;Temporarily closed.&lt;/li&gt;&lt;/ul&gt;","")</f>
        <v/>
      </c>
      <c r="P4" s="47" t="str">
        <f>IF(TRIM(SourceTable[[#This Row],[Status]])="Closed","Closed;Closed;Closed;Closed;Closed;Closed;Closed;","")</f>
        <v/>
      </c>
      <c r="Q4" s="15"/>
      <c r="R4" s="20" t="str">
        <f>IF(SourceTable[[#This Row],[DIESEL EFFICIENT™]]="Yes","Diesel Efficient","")</f>
        <v>Diesel Efficient</v>
      </c>
      <c r="S4" s="20" t="str">
        <f>IF(SourceTable[[#This Row],[DIESEL]]="Yes","Diesel","")</f>
        <v/>
      </c>
      <c r="T4" s="20" t="str">
        <f>IF(SourceTable[[#This Row],[DYED DIESEL]]="Yes","Dyed Diesel","")</f>
        <v/>
      </c>
      <c r="U4" s="20" t="str">
        <f>IF(SourceTable[[#This Row],[GAS AT CARDLOCK]]="Yes","Gas at Cardlock","")</f>
        <v/>
      </c>
      <c r="V4" s="20" t="str">
        <f>IF(SourceTable[[#This Row],[DYED GAS AT CARDLOCK]]="Yes","Dyed Gas At Cardlock","")</f>
        <v/>
      </c>
      <c r="W4" s="20" t="str">
        <f>IF(SourceTable[[#This Row],[BULK DEF]]="Yes","Bulk Def","")</f>
        <v>Bulk Def</v>
      </c>
      <c r="X4" s="16" t="str">
        <f>IF(SourceTable[[#This Row],[RESTAURANT]]="Yes","Restaurant","")</f>
        <v/>
      </c>
      <c r="Y4" s="16" t="str">
        <f>IF(SourceTable[[#This Row],[FAST FOOD]]="Yes","Fast Food","")</f>
        <v/>
      </c>
      <c r="Z4" s="16" t="str">
        <f>IF(SourceTable[[#This Row],[PARKING]]="Yes","Parking","")</f>
        <v>Parking</v>
      </c>
      <c r="AA4" s="16" t="str">
        <f>IF(SourceTable[[#This Row],[RESTROOMS]]="Yes","Restrooms","")</f>
        <v>Restrooms</v>
      </c>
      <c r="AB4" s="16" t="str">
        <f>IF(SourceTable[[#This Row],[STORE]]="Yes","Store","")</f>
        <v>Store</v>
      </c>
      <c r="AC4" s="16" t="str">
        <f>IF(SourceTable[[#This Row],[STORE 24/7]]="Yes","Store 24/7","")</f>
        <v/>
      </c>
      <c r="AD4" s="16" t="str">
        <f>IF(SourceTable[[#This Row],[SHOWERS]]="Yes","Showers","")</f>
        <v>Showers</v>
      </c>
      <c r="AE4" s="16"/>
      <c r="AF4" s="16"/>
      <c r="AG4" s="16" t="str">
        <f>IF(EssoCL_Locs[[#This Row],[Store Amenities_1]]="","",EssoCL_Locs[[#This Row],[Store Amenities_1]])</f>
        <v>Diesel Efficient</v>
      </c>
      <c r="AH4" s="16" t="str">
        <f>IF(EssoCL_Locs[[#This Row],[Store Amenities_2]]="","",EssoCL_Locs[[#This Row],[Store Amenities_2]])</f>
        <v/>
      </c>
      <c r="AI4" s="16" t="str">
        <f>IF(EssoCL_Locs[[#This Row],[Store Amenities_3]]="","",EssoCL_Locs[[#This Row],[Store Amenities_3]])</f>
        <v/>
      </c>
      <c r="AJ4" s="16" t="str">
        <f>IF(EssoCL_Locs[[#This Row],[Store Amenities_4]]="","",EssoCL_Locs[[#This Row],[Store Amenities_4]])</f>
        <v/>
      </c>
      <c r="AK4" s="16" t="str">
        <f>IF(EssoCL_Locs[[#This Row],[Store Amenities_5]]="","",EssoCL_Locs[[#This Row],[Store Amenities_5]])</f>
        <v/>
      </c>
      <c r="AL4" s="16" t="str">
        <f>IF(EssoCL_Locs[[#This Row],[Store Amenities_6]]="","",EssoCL_Locs[[#This Row],[Store Amenities_6]])</f>
        <v>Bulk Def</v>
      </c>
      <c r="AM4" s="16" t="str">
        <f>IF(EssoCL_Locs[[#This Row],[Store Amenities_7]]="","",EssoCL_Locs[[#This Row],[Store Amenities_7]])</f>
        <v/>
      </c>
      <c r="AN4" s="16" t="str">
        <f>IF(EssoCL_Locs[[#This Row],[Store Amenities_8]]="","",EssoCL_Locs[[#This Row],[Store Amenities_8]])</f>
        <v/>
      </c>
      <c r="AO4" s="16" t="str">
        <f>IF(EssoCL_Locs[[#This Row],[Store Amenities_9]]="","",EssoCL_Locs[[#This Row],[Store Amenities_9]])</f>
        <v>Parking</v>
      </c>
      <c r="AP4" s="16" t="str">
        <f>IF(EssoCL_Locs[[#This Row],[Store Amenities_10]]="","",EssoCL_Locs[[#This Row],[Store Amenities_10]])</f>
        <v>Restrooms</v>
      </c>
      <c r="AQ4" s="16" t="str">
        <f>IF(EssoCL_Locs[[#This Row],[Store Amenities_11]]="","",EssoCL_Locs[[#This Row],[Store Amenities_11]])</f>
        <v>Store</v>
      </c>
      <c r="AR4" s="16" t="str">
        <f>IF(EssoCL_Locs[[#This Row],[Store Amenities_12]]="","",EssoCL_Locs[[#This Row],[Store Amenities_12]])</f>
        <v/>
      </c>
      <c r="AS4" s="16" t="str">
        <f>IF(EssoCL_Locs[[#This Row],[Store Amenities_13]]="","",EssoCL_Locs[[#This Row],[Store Amenities_13]])</f>
        <v>Showers</v>
      </c>
      <c r="AT4" s="16" t="str">
        <f>IF(EssoCL_Locs[[#This Row],[Store Amenities_14]]="","",EssoCL_Locs[[#This Row],[Store Amenities_14]])</f>
        <v/>
      </c>
      <c r="AU4" s="16" t="str">
        <f>IF(EssoCL_Locs[[#This Row],[Store Amenities_15]]="","",EssoCL_Locs[[#This Row],[Store Amenities_15]])</f>
        <v/>
      </c>
      <c r="AV4" s="16" t="s">
        <v>27</v>
      </c>
      <c r="AW4" s="39"/>
      <c r="AX4" s="45" t="str">
        <f t="shared" ref="AX4:AX67" si="2">_xlfn.TEXTJOIN("/",TRUE,E4:F4)</f>
        <v>42.348528/-82.181862</v>
      </c>
      <c r="AY4" s="41" t="str">
        <f t="shared" si="0"/>
        <v>[Diesel Efficient;Diesel Efficient]|[Bulk Def;Bulk Def]|[Parking;Parking]|[Restrooms;Restrooms]|[Store;Store]|[Showers;Showers]</v>
      </c>
      <c r="AZ4" s="42" t="str">
        <f t="shared" si="1"/>
        <v>[Diesel Efficient;Diesel Efficient]|[Bulk Def;Bulk Def]|[Parking;Parking]|[Restrooms;Restrooms]|[Store;Store]|[Showers;Showers]</v>
      </c>
      <c r="BA4" s="14" t="str">
        <f t="shared" ref="BA4:BA67" si="3">_xlfn.TEXTJOIN("|",FALSE,
B4:D4,
AX4,
G4:Q4,
IF(AY4="","",""""&amp;AY4&amp;""""),
IF(AZ4="","",""""&amp;AZ4&amp;""""),
AV4)</f>
        <v>547206|Esso Chatham Bloomfield|547206 - Esso Chatham Bloomfield|42.348528/-82.181862|22216 Bloomfield Road||Chatham|ON|M5V 3J6|519-351-5808|CA|||||"[Diesel Efficient;Diesel Efficient]|[Bulk Def;Bulk Def]|[Parking;Parking]|[Restrooms;Restrooms]|[Store;Store]|[Showers;Showers]"|"[Diesel Efficient;Diesel Efficient]|[Bulk Def;Bulk Def]|[Parking;Parking]|[Restrooms;Restrooms]|[Store;Store]|[Showers;Showers]"|E</v>
      </c>
    </row>
    <row r="5" spans="1:53" s="11" customFormat="1" x14ac:dyDescent="0.35">
      <c r="A5" s="20"/>
      <c r="B5" s="20" t="str">
        <f>TRIM(SourceTable[[#This Row],[EFS
SITE NUMBER]])</f>
        <v>547260</v>
      </c>
      <c r="C5" s="20" t="str">
        <f>SourceTable[[#This Row],[Location Name]]</f>
        <v>Esso Sarnia K2</v>
      </c>
      <c r="D5" s="16" t="str">
        <f>EssoCL_Locs[[#This Row],[LocationID]] &amp; " - " &amp; EssoCL_Locs[[#This Row],[Location Name]]</f>
        <v>547260 - Esso Sarnia K2</v>
      </c>
      <c r="E5" s="35">
        <f>SourceTable[[#This Row],[LATITUDE]]</f>
        <v>42.983994000000003</v>
      </c>
      <c r="F5" s="35">
        <f>SourceTable[[#This Row],[LONGITUDE]]</f>
        <v>-82.331209000000001</v>
      </c>
      <c r="G5" s="35" t="str">
        <f>SourceTable[[#This Row],[Address]]</f>
        <v>1670 London Line</v>
      </c>
      <c r="H5" s="20"/>
      <c r="I5" s="36" t="str">
        <f>SourceTable[[#This Row],[City]]</f>
        <v>Sarnia</v>
      </c>
      <c r="J5" s="35" t="str">
        <f>RIGHT(SourceTable[[#This Row],[Province]],2)</f>
        <v>ON</v>
      </c>
      <c r="K5" s="35" t="str">
        <f>SourceTable[[#This Row],[Postal Code ]]</f>
        <v>K8N 4Z5</v>
      </c>
      <c r="L5" s="16" t="str">
        <f>SourceTable[[#This Row],[PHONE]]</f>
        <v>519-542-2665</v>
      </c>
      <c r="M5" s="16" t="s">
        <v>42</v>
      </c>
      <c r="N5" s="16"/>
      <c r="O5" s="47" t="str">
        <f>IF(TRIM(SourceTable[[#This Row],[Status]])="Closed","&lt;ul&gt;&lt;li&gt;Temporarily closed.&lt;/li&gt;&lt;/ul&gt;","")</f>
        <v/>
      </c>
      <c r="P5" s="47" t="str">
        <f>IF(TRIM(SourceTable[[#This Row],[Status]])="Closed","Closed;Closed;Closed;Closed;Closed;Closed;Closed;","")</f>
        <v/>
      </c>
      <c r="Q5" s="15"/>
      <c r="R5" s="20" t="str">
        <f>IF(SourceTable[[#This Row],[DIESEL EFFICIENT™]]="Yes","Diesel Efficient","")</f>
        <v>Diesel Efficient</v>
      </c>
      <c r="S5" s="20" t="str">
        <f>IF(SourceTable[[#This Row],[DIESEL]]="Yes","Diesel","")</f>
        <v/>
      </c>
      <c r="T5" s="20" t="str">
        <f>IF(SourceTable[[#This Row],[DYED DIESEL]]="Yes","Dyed Diesel","")</f>
        <v/>
      </c>
      <c r="U5" s="20" t="str">
        <f>IF(SourceTable[[#This Row],[GAS AT CARDLOCK]]="Yes","Gas at Cardlock","")</f>
        <v/>
      </c>
      <c r="V5" s="20" t="str">
        <f>IF(SourceTable[[#This Row],[DYED GAS AT CARDLOCK]]="Yes","Dyed Gas At Cardlock","")</f>
        <v/>
      </c>
      <c r="W5" s="20" t="str">
        <f>IF(SourceTable[[#This Row],[BULK DEF]]="Yes","Bulk Def","")</f>
        <v>Bulk Def</v>
      </c>
      <c r="X5" s="16" t="str">
        <f>IF(SourceTable[[#This Row],[RESTAURANT]]="Yes","Restaurant","")</f>
        <v>Restaurant</v>
      </c>
      <c r="Y5" s="16" t="str">
        <f>IF(SourceTable[[#This Row],[FAST FOOD]]="Yes","Fast Food","")</f>
        <v>Fast Food</v>
      </c>
      <c r="Z5" s="16" t="str">
        <f>IF(SourceTable[[#This Row],[PARKING]]="Yes","Parking","")</f>
        <v>Parking</v>
      </c>
      <c r="AA5" s="16" t="str">
        <f>IF(SourceTable[[#This Row],[RESTROOMS]]="Yes","Restrooms","")</f>
        <v>Restrooms</v>
      </c>
      <c r="AB5" s="16" t="str">
        <f>IF(SourceTable[[#This Row],[STORE]]="Yes","Store","")</f>
        <v/>
      </c>
      <c r="AC5" s="16" t="str">
        <f>IF(SourceTable[[#This Row],[STORE 24/7]]="Yes","Store 24/7","")</f>
        <v>Store 24/7</v>
      </c>
      <c r="AD5" s="16" t="str">
        <f>IF(SourceTable[[#This Row],[SHOWERS]]="Yes","Showers","")</f>
        <v>Showers</v>
      </c>
      <c r="AE5" s="16"/>
      <c r="AF5" s="16"/>
      <c r="AG5" s="16" t="str">
        <f>IF(EssoCL_Locs[[#This Row],[Store Amenities_1]]="","",EssoCL_Locs[[#This Row],[Store Amenities_1]])</f>
        <v>Diesel Efficient</v>
      </c>
      <c r="AH5" s="16" t="str">
        <f>IF(EssoCL_Locs[[#This Row],[Store Amenities_2]]="","",EssoCL_Locs[[#This Row],[Store Amenities_2]])</f>
        <v/>
      </c>
      <c r="AI5" s="16" t="str">
        <f>IF(EssoCL_Locs[[#This Row],[Store Amenities_3]]="","",EssoCL_Locs[[#This Row],[Store Amenities_3]])</f>
        <v/>
      </c>
      <c r="AJ5" s="16" t="str">
        <f>IF(EssoCL_Locs[[#This Row],[Store Amenities_4]]="","",EssoCL_Locs[[#This Row],[Store Amenities_4]])</f>
        <v/>
      </c>
      <c r="AK5" s="16" t="str">
        <f>IF(EssoCL_Locs[[#This Row],[Store Amenities_5]]="","",EssoCL_Locs[[#This Row],[Store Amenities_5]])</f>
        <v/>
      </c>
      <c r="AL5" s="16" t="str">
        <f>IF(EssoCL_Locs[[#This Row],[Store Amenities_6]]="","",EssoCL_Locs[[#This Row],[Store Amenities_6]])</f>
        <v>Bulk Def</v>
      </c>
      <c r="AM5" s="16" t="str">
        <f>IF(EssoCL_Locs[[#This Row],[Store Amenities_7]]="","",EssoCL_Locs[[#This Row],[Store Amenities_7]])</f>
        <v>Restaurant</v>
      </c>
      <c r="AN5" s="16" t="str">
        <f>IF(EssoCL_Locs[[#This Row],[Store Amenities_8]]="","",EssoCL_Locs[[#This Row],[Store Amenities_8]])</f>
        <v>Fast Food</v>
      </c>
      <c r="AO5" s="16" t="str">
        <f>IF(EssoCL_Locs[[#This Row],[Store Amenities_9]]="","",EssoCL_Locs[[#This Row],[Store Amenities_9]])</f>
        <v>Parking</v>
      </c>
      <c r="AP5" s="16" t="str">
        <f>IF(EssoCL_Locs[[#This Row],[Store Amenities_10]]="","",EssoCL_Locs[[#This Row],[Store Amenities_10]])</f>
        <v>Restrooms</v>
      </c>
      <c r="AQ5" s="16" t="str">
        <f>IF(EssoCL_Locs[[#This Row],[Store Amenities_11]]="","",EssoCL_Locs[[#This Row],[Store Amenities_11]])</f>
        <v/>
      </c>
      <c r="AR5" s="16" t="str">
        <f>IF(EssoCL_Locs[[#This Row],[Store Amenities_12]]="","",EssoCL_Locs[[#This Row],[Store Amenities_12]])</f>
        <v>Store 24/7</v>
      </c>
      <c r="AS5" s="16" t="str">
        <f>IF(EssoCL_Locs[[#This Row],[Store Amenities_13]]="","",EssoCL_Locs[[#This Row],[Store Amenities_13]])</f>
        <v>Showers</v>
      </c>
      <c r="AT5" s="16" t="str">
        <f>IF(EssoCL_Locs[[#This Row],[Store Amenities_14]]="","",EssoCL_Locs[[#This Row],[Store Amenities_14]])</f>
        <v/>
      </c>
      <c r="AU5" s="16" t="str">
        <f>IF(EssoCL_Locs[[#This Row],[Store Amenities_15]]="","",EssoCL_Locs[[#This Row],[Store Amenities_15]])</f>
        <v/>
      </c>
      <c r="AV5" s="16" t="s">
        <v>27</v>
      </c>
      <c r="AW5" s="39"/>
      <c r="AX5" s="45" t="str">
        <f t="shared" si="2"/>
        <v>42.983994/-82.331209</v>
      </c>
      <c r="AY5" s="41" t="str">
        <f t="shared" si="0"/>
        <v>[Diesel Efficient;Diesel Efficient]|[Bulk Def;Bulk Def]|[Restaurant;Restaurant]|[Fast Food;Fast Food]|[Parking;Parking]|[Restrooms;Restrooms]|[Store 24/7;Store 24/7]|[Showers;Showers]</v>
      </c>
      <c r="AZ5" s="42" t="str">
        <f t="shared" si="1"/>
        <v>[Diesel Efficient;Diesel Efficient]|[Bulk Def;Bulk Def]|[Restaurant;Restaurant]|[Fast Food;Fast Food]|[Parking;Parking]|[Restrooms;Restrooms]|[Store 24/7;Store 24/7]|[Showers;Showers]</v>
      </c>
      <c r="BA5" s="14" t="str">
        <f t="shared" si="3"/>
        <v>547260|Esso Sarnia K2|547260 - Esso Sarnia K2|42.983994/-82.331209|1670 London Line||Sarnia|ON|K8N 4Z5|519-542-2665|CA|||||"[Diesel Efficient;Diesel Efficient]|[Bulk Def;Bulk Def]|[Restaurant;Restaurant]|[Fast Food;Fast Food]|[Parking;Parking]|[Restrooms;Restrooms]|[Store 24/7;Store 24/7]|[Showers;Showers]"|"[Diesel Efficient;Diesel Efficient]|[Bulk Def;Bulk Def]|[Restaurant;Restaurant]|[Fast Food;Fast Food]|[Parking;Parking]|[Restrooms;Restrooms]|[Store 24/7;Store 24/7]|[Showers;Showers]"|E</v>
      </c>
    </row>
    <row r="6" spans="1:53" x14ac:dyDescent="0.35">
      <c r="A6" s="20"/>
      <c r="B6" s="20" t="str">
        <f>TRIM(SourceTable[[#This Row],[EFS
SITE NUMBER]])</f>
        <v>547205</v>
      </c>
      <c r="C6" s="20" t="str">
        <f>SourceTable[[#This Row],[Location Name]]</f>
        <v>Esso Tilbury K2</v>
      </c>
      <c r="D6" s="16" t="str">
        <f>EssoCL_Locs[[#This Row],[LocationID]] &amp; " - " &amp; EssoCL_Locs[[#This Row],[Location Name]]</f>
        <v>547205 - Esso Tilbury K2</v>
      </c>
      <c r="E6" s="35">
        <f>SourceTable[[#This Row],[LATITUDE]]</f>
        <v>42.265971999999998</v>
      </c>
      <c r="F6" s="35">
        <f>SourceTable[[#This Row],[LONGITUDE]]</f>
        <v>-82.417953999999995</v>
      </c>
      <c r="G6" s="35" t="str">
        <f>SourceTable[[#This Row],[Address]]</f>
        <v>3613 Queens Line</v>
      </c>
      <c r="H6" s="20"/>
      <c r="I6" s="36" t="str">
        <f>SourceTable[[#This Row],[City]]</f>
        <v>Tilbury</v>
      </c>
      <c r="J6" s="35" t="str">
        <f>RIGHT(SourceTable[[#This Row],[Province]],2)</f>
        <v>ON</v>
      </c>
      <c r="K6" s="35" t="str">
        <f>SourceTable[[#This Row],[Postal Code ]]</f>
        <v>N0P 2L0</v>
      </c>
      <c r="L6" s="16" t="str">
        <f>SourceTable[[#This Row],[PHONE]]</f>
        <v>519-682-1736</v>
      </c>
      <c r="M6" s="16" t="s">
        <v>42</v>
      </c>
      <c r="N6" s="16"/>
      <c r="O6" s="47" t="str">
        <f>IF(TRIM(SourceTable[[#This Row],[Status]])="Closed","&lt;ul&gt;&lt;li&gt;Temporarily closed.&lt;/li&gt;&lt;/ul&gt;","")</f>
        <v/>
      </c>
      <c r="P6" s="47" t="str">
        <f>IF(TRIM(SourceTable[[#This Row],[Status]])="Closed","Closed;Closed;Closed;Closed;Closed;Closed;Closed;","")</f>
        <v/>
      </c>
      <c r="Q6" s="15"/>
      <c r="R6" s="20" t="str">
        <f>IF(SourceTable[[#This Row],[DIESEL EFFICIENT™]]="Yes","Diesel Efficient","")</f>
        <v>Diesel Efficient</v>
      </c>
      <c r="S6" s="20" t="str">
        <f>IF(SourceTable[[#This Row],[DIESEL]]="Yes","Diesel","")</f>
        <v/>
      </c>
      <c r="T6" s="20" t="str">
        <f>IF(SourceTable[[#This Row],[DYED DIESEL]]="Yes","Dyed Diesel","")</f>
        <v/>
      </c>
      <c r="U6" s="20" t="str">
        <f>IF(SourceTable[[#This Row],[GAS AT CARDLOCK]]="Yes","Gas at Cardlock","")</f>
        <v/>
      </c>
      <c r="V6" s="20" t="str">
        <f>IF(SourceTable[[#This Row],[DYED GAS AT CARDLOCK]]="Yes","Dyed Gas At Cardlock","")</f>
        <v/>
      </c>
      <c r="W6" s="20" t="str">
        <f>IF(SourceTable[[#This Row],[BULK DEF]]="Yes","Bulk Def","")</f>
        <v>Bulk Def</v>
      </c>
      <c r="X6" s="16" t="str">
        <f>IF(SourceTable[[#This Row],[RESTAURANT]]="Yes","Restaurant","")</f>
        <v/>
      </c>
      <c r="Y6" s="16" t="str">
        <f>IF(SourceTable[[#This Row],[FAST FOOD]]="Yes","Fast Food","")</f>
        <v/>
      </c>
      <c r="Z6" s="16" t="str">
        <f>IF(SourceTable[[#This Row],[PARKING]]="Yes","Parking","")</f>
        <v>Parking</v>
      </c>
      <c r="AA6" s="16" t="str">
        <f>IF(SourceTable[[#This Row],[RESTROOMS]]="Yes","Restrooms","")</f>
        <v>Restrooms</v>
      </c>
      <c r="AB6" s="16" t="str">
        <f>IF(SourceTable[[#This Row],[STORE]]="Yes","Store","")</f>
        <v>Store</v>
      </c>
      <c r="AC6" s="16" t="str">
        <f>IF(SourceTable[[#This Row],[STORE 24/7]]="Yes","Store 24/7","")</f>
        <v/>
      </c>
      <c r="AD6" s="16" t="str">
        <f>IF(SourceTable[[#This Row],[SHOWERS]]="Yes","Showers","")</f>
        <v/>
      </c>
      <c r="AE6" s="16"/>
      <c r="AF6" s="16"/>
      <c r="AG6" s="16" t="str">
        <f>IF(EssoCL_Locs[[#This Row],[Store Amenities_1]]="","",EssoCL_Locs[[#This Row],[Store Amenities_1]])</f>
        <v>Diesel Efficient</v>
      </c>
      <c r="AH6" s="16" t="str">
        <f>IF(EssoCL_Locs[[#This Row],[Store Amenities_2]]="","",EssoCL_Locs[[#This Row],[Store Amenities_2]])</f>
        <v/>
      </c>
      <c r="AI6" s="16" t="str">
        <f>IF(EssoCL_Locs[[#This Row],[Store Amenities_3]]="","",EssoCL_Locs[[#This Row],[Store Amenities_3]])</f>
        <v/>
      </c>
      <c r="AJ6" s="16" t="str">
        <f>IF(EssoCL_Locs[[#This Row],[Store Amenities_4]]="","",EssoCL_Locs[[#This Row],[Store Amenities_4]])</f>
        <v/>
      </c>
      <c r="AK6" s="16" t="str">
        <f>IF(EssoCL_Locs[[#This Row],[Store Amenities_5]]="","",EssoCL_Locs[[#This Row],[Store Amenities_5]])</f>
        <v/>
      </c>
      <c r="AL6" s="16" t="str">
        <f>IF(EssoCL_Locs[[#This Row],[Store Amenities_6]]="","",EssoCL_Locs[[#This Row],[Store Amenities_6]])</f>
        <v>Bulk Def</v>
      </c>
      <c r="AM6" s="16" t="str">
        <f>IF(EssoCL_Locs[[#This Row],[Store Amenities_7]]="","",EssoCL_Locs[[#This Row],[Store Amenities_7]])</f>
        <v/>
      </c>
      <c r="AN6" s="16" t="str">
        <f>IF(EssoCL_Locs[[#This Row],[Store Amenities_8]]="","",EssoCL_Locs[[#This Row],[Store Amenities_8]])</f>
        <v/>
      </c>
      <c r="AO6" s="16" t="str">
        <f>IF(EssoCL_Locs[[#This Row],[Store Amenities_9]]="","",EssoCL_Locs[[#This Row],[Store Amenities_9]])</f>
        <v>Parking</v>
      </c>
      <c r="AP6" s="16" t="str">
        <f>IF(EssoCL_Locs[[#This Row],[Store Amenities_10]]="","",EssoCL_Locs[[#This Row],[Store Amenities_10]])</f>
        <v>Restrooms</v>
      </c>
      <c r="AQ6" s="16" t="str">
        <f>IF(EssoCL_Locs[[#This Row],[Store Amenities_11]]="","",EssoCL_Locs[[#This Row],[Store Amenities_11]])</f>
        <v>Store</v>
      </c>
      <c r="AR6" s="16" t="str">
        <f>IF(EssoCL_Locs[[#This Row],[Store Amenities_12]]="","",EssoCL_Locs[[#This Row],[Store Amenities_12]])</f>
        <v/>
      </c>
      <c r="AS6" s="16" t="str">
        <f>IF(EssoCL_Locs[[#This Row],[Store Amenities_13]]="","",EssoCL_Locs[[#This Row],[Store Amenities_13]])</f>
        <v/>
      </c>
      <c r="AT6" s="16" t="str">
        <f>IF(EssoCL_Locs[[#This Row],[Store Amenities_14]]="","",EssoCL_Locs[[#This Row],[Store Amenities_14]])</f>
        <v/>
      </c>
      <c r="AU6" s="16" t="str">
        <f>IF(EssoCL_Locs[[#This Row],[Store Amenities_15]]="","",EssoCL_Locs[[#This Row],[Store Amenities_15]])</f>
        <v/>
      </c>
      <c r="AV6" s="16" t="s">
        <v>27</v>
      </c>
      <c r="AW6" s="39"/>
      <c r="AX6" s="45" t="str">
        <f t="shared" si="2"/>
        <v>42.265972/-82.417954</v>
      </c>
      <c r="AY6" s="41" t="str">
        <f t="shared" si="0"/>
        <v>[Diesel Efficient;Diesel Efficient]|[Bulk Def;Bulk Def]|[Parking;Parking]|[Restrooms;Restrooms]|[Store;Store]</v>
      </c>
      <c r="AZ6" s="42" t="str">
        <f t="shared" si="1"/>
        <v>[Diesel Efficient;Diesel Efficient]|[Bulk Def;Bulk Def]|[Parking;Parking]|[Restrooms;Restrooms]|[Store;Store]</v>
      </c>
      <c r="BA6" s="14" t="str">
        <f t="shared" si="3"/>
        <v>547205|Esso Tilbury K2|547205 - Esso Tilbury K2|42.265972/-82.417954|3613 Queens Line||Tilbury|ON|N0P 2L0|519-682-1736|CA|||||"[Diesel Efficient;Diesel Efficient]|[Bulk Def;Bulk Def]|[Parking;Parking]|[Restrooms;Restrooms]|[Store;Store]"|"[Diesel Efficient;Diesel Efficient]|[Bulk Def;Bulk Def]|[Parking;Parking]|[Restrooms;Restrooms]|[Store;Store]"|E</v>
      </c>
    </row>
    <row r="7" spans="1:53" x14ac:dyDescent="0.35">
      <c r="A7" s="20"/>
      <c r="B7" s="20" t="str">
        <f>TRIM(SourceTable[[#This Row],[EFS
SITE NUMBER]])</f>
        <v>546210</v>
      </c>
      <c r="C7" s="20" t="str">
        <f>SourceTable[[#This Row],[Location Name]]</f>
        <v>Mississauga Pearson</v>
      </c>
      <c r="D7" s="16" t="str">
        <f>EssoCL_Locs[[#This Row],[LocationID]] &amp; " - " &amp; EssoCL_Locs[[#This Row],[Location Name]]</f>
        <v>546210 - Mississauga Pearson</v>
      </c>
      <c r="E7" s="35">
        <f>SourceTable[[#This Row],[LATITUDE]]</f>
        <v>43.691459000000002</v>
      </c>
      <c r="F7" s="35">
        <f>SourceTable[[#This Row],[LONGITUDE]]</f>
        <v>-79.654989999999998</v>
      </c>
      <c r="G7" s="35" t="str">
        <f>SourceTable[[#This Row],[Address]]</f>
        <v>6965 Vanguard Drive</v>
      </c>
      <c r="H7" s="20"/>
      <c r="I7" s="36" t="str">
        <f>SourceTable[[#This Row],[City]]</f>
        <v>Mississauga</v>
      </c>
      <c r="J7" s="35" t="str">
        <f>RIGHT(SourceTable[[#This Row],[Province]],2)</f>
        <v>ON</v>
      </c>
      <c r="K7" s="35" t="str">
        <f>SourceTable[[#This Row],[Postal Code ]]</f>
        <v>L5S 1B2</v>
      </c>
      <c r="L7" s="16" t="str">
        <f>SourceTable[[#This Row],[PHONE]]</f>
        <v>905-673-6965</v>
      </c>
      <c r="M7" s="16" t="s">
        <v>42</v>
      </c>
      <c r="N7" s="16"/>
      <c r="O7" s="47" t="str">
        <f>IF(TRIM(SourceTable[[#This Row],[Status]])="Closed","&lt;ul&gt;&lt;li&gt;Temporarily closed.&lt;/li&gt;&lt;/ul&gt;","")</f>
        <v/>
      </c>
      <c r="P7" s="47" t="str">
        <f>IF(TRIM(SourceTable[[#This Row],[Status]])="Closed","Closed;Closed;Closed;Closed;Closed;Closed;Closed;","")</f>
        <v/>
      </c>
      <c r="Q7" s="15"/>
      <c r="R7" s="20" t="str">
        <f>IF(SourceTable[[#This Row],[DIESEL EFFICIENT™]]="Yes","Diesel Efficient","")</f>
        <v>Diesel Efficient</v>
      </c>
      <c r="S7" s="20" t="str">
        <f>IF(SourceTable[[#This Row],[DIESEL]]="Yes","Diesel","")</f>
        <v/>
      </c>
      <c r="T7" s="20" t="str">
        <f>IF(SourceTable[[#This Row],[DYED DIESEL]]="Yes","Dyed Diesel","")</f>
        <v/>
      </c>
      <c r="U7" s="20" t="str">
        <f>IF(SourceTable[[#This Row],[GAS AT CARDLOCK]]="Yes","Gas at Cardlock","")</f>
        <v/>
      </c>
      <c r="V7" s="20" t="str">
        <f>IF(SourceTable[[#This Row],[DYED GAS AT CARDLOCK]]="Yes","Dyed Gas At Cardlock","")</f>
        <v/>
      </c>
      <c r="W7" s="20" t="str">
        <f>IF(SourceTable[[#This Row],[BULK DEF]]="Yes","Bulk Def","")</f>
        <v>Bulk Def</v>
      </c>
      <c r="X7" s="16" t="str">
        <f>IF(SourceTable[[#This Row],[RESTAURANT]]="Yes","Restaurant","")</f>
        <v>Restaurant</v>
      </c>
      <c r="Y7" s="16" t="str">
        <f>IF(SourceTable[[#This Row],[FAST FOOD]]="Yes","Fast Food","")</f>
        <v>Fast Food</v>
      </c>
      <c r="Z7" s="16" t="str">
        <f>IF(SourceTable[[#This Row],[PARKING]]="Yes","Parking","")</f>
        <v>Parking</v>
      </c>
      <c r="AA7" s="16" t="str">
        <f>IF(SourceTable[[#This Row],[RESTROOMS]]="Yes","Restrooms","")</f>
        <v>Restrooms</v>
      </c>
      <c r="AB7" s="16" t="str">
        <f>IF(SourceTable[[#This Row],[STORE]]="Yes","Store","")</f>
        <v/>
      </c>
      <c r="AC7" s="16" t="str">
        <f>IF(SourceTable[[#This Row],[STORE 24/7]]="Yes","Store 24/7","")</f>
        <v>Store 24/7</v>
      </c>
      <c r="AD7" s="16" t="str">
        <f>IF(SourceTable[[#This Row],[SHOWERS]]="Yes","Showers","")</f>
        <v/>
      </c>
      <c r="AE7" s="16"/>
      <c r="AF7" s="16"/>
      <c r="AG7" s="16" t="str">
        <f>IF(EssoCL_Locs[[#This Row],[Store Amenities_1]]="","",EssoCL_Locs[[#This Row],[Store Amenities_1]])</f>
        <v>Diesel Efficient</v>
      </c>
      <c r="AH7" s="16" t="str">
        <f>IF(EssoCL_Locs[[#This Row],[Store Amenities_2]]="","",EssoCL_Locs[[#This Row],[Store Amenities_2]])</f>
        <v/>
      </c>
      <c r="AI7" s="16" t="str">
        <f>IF(EssoCL_Locs[[#This Row],[Store Amenities_3]]="","",EssoCL_Locs[[#This Row],[Store Amenities_3]])</f>
        <v/>
      </c>
      <c r="AJ7" s="16" t="str">
        <f>IF(EssoCL_Locs[[#This Row],[Store Amenities_4]]="","",EssoCL_Locs[[#This Row],[Store Amenities_4]])</f>
        <v/>
      </c>
      <c r="AK7" s="16" t="str">
        <f>IF(EssoCL_Locs[[#This Row],[Store Amenities_5]]="","",EssoCL_Locs[[#This Row],[Store Amenities_5]])</f>
        <v/>
      </c>
      <c r="AL7" s="16" t="str">
        <f>IF(EssoCL_Locs[[#This Row],[Store Amenities_6]]="","",EssoCL_Locs[[#This Row],[Store Amenities_6]])</f>
        <v>Bulk Def</v>
      </c>
      <c r="AM7" s="16" t="str">
        <f>IF(EssoCL_Locs[[#This Row],[Store Amenities_7]]="","",EssoCL_Locs[[#This Row],[Store Amenities_7]])</f>
        <v>Restaurant</v>
      </c>
      <c r="AN7" s="16" t="str">
        <f>IF(EssoCL_Locs[[#This Row],[Store Amenities_8]]="","",EssoCL_Locs[[#This Row],[Store Amenities_8]])</f>
        <v>Fast Food</v>
      </c>
      <c r="AO7" s="16" t="str">
        <f>IF(EssoCL_Locs[[#This Row],[Store Amenities_9]]="","",EssoCL_Locs[[#This Row],[Store Amenities_9]])</f>
        <v>Parking</v>
      </c>
      <c r="AP7" s="16" t="str">
        <f>IF(EssoCL_Locs[[#This Row],[Store Amenities_10]]="","",EssoCL_Locs[[#This Row],[Store Amenities_10]])</f>
        <v>Restrooms</v>
      </c>
      <c r="AQ7" s="16" t="str">
        <f>IF(EssoCL_Locs[[#This Row],[Store Amenities_11]]="","",EssoCL_Locs[[#This Row],[Store Amenities_11]])</f>
        <v/>
      </c>
      <c r="AR7" s="16" t="str">
        <f>IF(EssoCL_Locs[[#This Row],[Store Amenities_12]]="","",EssoCL_Locs[[#This Row],[Store Amenities_12]])</f>
        <v>Store 24/7</v>
      </c>
      <c r="AS7" s="16" t="str">
        <f>IF(EssoCL_Locs[[#This Row],[Store Amenities_13]]="","",EssoCL_Locs[[#This Row],[Store Amenities_13]])</f>
        <v/>
      </c>
      <c r="AT7" s="16" t="str">
        <f>IF(EssoCL_Locs[[#This Row],[Store Amenities_14]]="","",EssoCL_Locs[[#This Row],[Store Amenities_14]])</f>
        <v/>
      </c>
      <c r="AU7" s="16" t="str">
        <f>IF(EssoCL_Locs[[#This Row],[Store Amenities_15]]="","",EssoCL_Locs[[#This Row],[Store Amenities_15]])</f>
        <v/>
      </c>
      <c r="AV7" s="16" t="s">
        <v>27</v>
      </c>
      <c r="AW7" s="39"/>
      <c r="AX7" s="45" t="str">
        <f t="shared" si="2"/>
        <v>43.691459/-79.65499</v>
      </c>
      <c r="AY7" s="41" t="str">
        <f t="shared" si="0"/>
        <v>[Diesel Efficient;Diesel Efficient]|[Bulk Def;Bulk Def]|[Restaurant;Restaurant]|[Fast Food;Fast Food]|[Parking;Parking]|[Restrooms;Restrooms]|[Store 24/7;Store 24/7]</v>
      </c>
      <c r="AZ7" s="42" t="str">
        <f t="shared" si="1"/>
        <v>[Diesel Efficient;Diesel Efficient]|[Bulk Def;Bulk Def]|[Restaurant;Restaurant]|[Fast Food;Fast Food]|[Parking;Parking]|[Restrooms;Restrooms]|[Store 24/7;Store 24/7]</v>
      </c>
      <c r="BA7" s="14" t="str">
        <f t="shared" si="3"/>
        <v>546210|Mississauga Pearson|546210 - Mississauga Pearson|43.691459/-79.65499|6965 Vanguard Drive||Mississauga|ON|L5S 1B2|905-673-6965|CA|||||"[Diesel Efficient;Diesel Efficient]|[Bulk Def;Bulk Def]|[Restaurant;Restaurant]|[Fast Food;Fast Food]|[Parking;Parking]|[Restrooms;Restrooms]|[Store 24/7;Store 24/7]"|"[Diesel Efficient;Diesel Efficient]|[Bulk Def;Bulk Def]|[Restaurant;Restaurant]|[Fast Food;Fast Food]|[Parking;Parking]|[Restrooms;Restrooms]|[Store 24/7;Store 24/7]"|E</v>
      </c>
    </row>
    <row r="8" spans="1:53" x14ac:dyDescent="0.35">
      <c r="A8" s="20"/>
      <c r="B8" s="20" t="str">
        <f>TRIM(SourceTable[[#This Row],[EFS
SITE NUMBER]])</f>
        <v>519423</v>
      </c>
      <c r="C8" s="20" t="str">
        <f>SourceTable[[#This Row],[Location Name]]</f>
        <v>Stouffville</v>
      </c>
      <c r="D8" s="16" t="str">
        <f>EssoCL_Locs[[#This Row],[LocationID]] &amp; " - " &amp; EssoCL_Locs[[#This Row],[Location Name]]</f>
        <v>519423 - Stouffville</v>
      </c>
      <c r="E8" s="35">
        <f>SourceTable[[#This Row],[LATITUDE]]</f>
        <v>43.999353999999997</v>
      </c>
      <c r="F8" s="35">
        <f>SourceTable[[#This Row],[LONGITUDE]]</f>
        <v>-79.289641000000003</v>
      </c>
      <c r="G8" s="35" t="str">
        <f>SourceTable[[#This Row],[Address]]</f>
        <v>5241 Bloomington Rd, Whitchurch-Stouffville</v>
      </c>
      <c r="H8" s="20"/>
      <c r="I8" s="36" t="str">
        <f>SourceTable[[#This Row],[City]]</f>
        <v>Stouffville</v>
      </c>
      <c r="J8" s="35" t="str">
        <f>RIGHT(SourceTable[[#This Row],[Province]],2)</f>
        <v>ON</v>
      </c>
      <c r="K8" s="35" t="str">
        <f>SourceTable[[#This Row],[Postal Code ]]</f>
        <v>L4A 7X3</v>
      </c>
      <c r="L8" s="16" t="str">
        <f>SourceTable[[#This Row],[PHONE]]</f>
        <v>905-640-1076</v>
      </c>
      <c r="M8" s="16" t="s">
        <v>42</v>
      </c>
      <c r="N8" s="16"/>
      <c r="O8" s="47" t="str">
        <f>IF(TRIM(SourceTable[[#This Row],[Status]])="Closed","&lt;ul&gt;&lt;li&gt;Temporarily closed.&lt;/li&gt;&lt;/ul&gt;","")</f>
        <v/>
      </c>
      <c r="P8" s="47" t="str">
        <f>IF(TRIM(SourceTable[[#This Row],[Status]])="Closed","Closed;Closed;Closed;Closed;Closed;Closed;Closed;","")</f>
        <v/>
      </c>
      <c r="Q8" s="15"/>
      <c r="R8" s="20" t="str">
        <f>IF(SourceTable[[#This Row],[DIESEL EFFICIENT™]]="Yes","Diesel Efficient","")</f>
        <v>Diesel Efficient</v>
      </c>
      <c r="S8" s="20" t="str">
        <f>IF(SourceTable[[#This Row],[DIESEL]]="Yes","Diesel","")</f>
        <v/>
      </c>
      <c r="T8" s="20" t="str">
        <f>IF(SourceTable[[#This Row],[DYED DIESEL]]="Yes","Dyed Diesel","")</f>
        <v/>
      </c>
      <c r="U8" s="20" t="str">
        <f>IF(SourceTable[[#This Row],[GAS AT CARDLOCK]]="Yes","Gas at Cardlock","")</f>
        <v/>
      </c>
      <c r="V8" s="20" t="str">
        <f>IF(SourceTable[[#This Row],[DYED GAS AT CARDLOCK]]="Yes","Dyed Gas At Cardlock","")</f>
        <v/>
      </c>
      <c r="W8" s="20" t="str">
        <f>IF(SourceTable[[#This Row],[BULK DEF]]="Yes","Bulk Def","")</f>
        <v/>
      </c>
      <c r="X8" s="16" t="str">
        <f>IF(SourceTable[[#This Row],[RESTAURANT]]="Yes","Restaurant","")</f>
        <v/>
      </c>
      <c r="Y8" s="16" t="str">
        <f>IF(SourceTable[[#This Row],[FAST FOOD]]="Yes","Fast Food","")</f>
        <v>Fast Food</v>
      </c>
      <c r="Z8" s="16" t="str">
        <f>IF(SourceTable[[#This Row],[PARKING]]="Yes","Parking","")</f>
        <v>Parking</v>
      </c>
      <c r="AA8" s="16" t="str">
        <f>IF(SourceTable[[#This Row],[RESTROOMS]]="Yes","Restrooms","")</f>
        <v>Restrooms</v>
      </c>
      <c r="AB8" s="16" t="str">
        <f>IF(SourceTable[[#This Row],[STORE]]="Yes","Store","")</f>
        <v/>
      </c>
      <c r="AC8" s="16" t="str">
        <f>IF(SourceTable[[#This Row],[STORE 24/7]]="Yes","Store 24/7","")</f>
        <v>Store 24/7</v>
      </c>
      <c r="AD8" s="16" t="str">
        <f>IF(SourceTable[[#This Row],[SHOWERS]]="Yes","Showers","")</f>
        <v/>
      </c>
      <c r="AE8" s="16"/>
      <c r="AF8" s="16"/>
      <c r="AG8" s="16" t="str">
        <f>IF(EssoCL_Locs[[#This Row],[Store Amenities_1]]="","",EssoCL_Locs[[#This Row],[Store Amenities_1]])</f>
        <v>Diesel Efficient</v>
      </c>
      <c r="AH8" s="16" t="str">
        <f>IF(EssoCL_Locs[[#This Row],[Store Amenities_2]]="","",EssoCL_Locs[[#This Row],[Store Amenities_2]])</f>
        <v/>
      </c>
      <c r="AI8" s="16" t="str">
        <f>IF(EssoCL_Locs[[#This Row],[Store Amenities_3]]="","",EssoCL_Locs[[#This Row],[Store Amenities_3]])</f>
        <v/>
      </c>
      <c r="AJ8" s="16" t="str">
        <f>IF(EssoCL_Locs[[#This Row],[Store Amenities_4]]="","",EssoCL_Locs[[#This Row],[Store Amenities_4]])</f>
        <v/>
      </c>
      <c r="AK8" s="16" t="str">
        <f>IF(EssoCL_Locs[[#This Row],[Store Amenities_5]]="","",EssoCL_Locs[[#This Row],[Store Amenities_5]])</f>
        <v/>
      </c>
      <c r="AL8" s="16" t="str">
        <f>IF(EssoCL_Locs[[#This Row],[Store Amenities_6]]="","",EssoCL_Locs[[#This Row],[Store Amenities_6]])</f>
        <v/>
      </c>
      <c r="AM8" s="16" t="str">
        <f>IF(EssoCL_Locs[[#This Row],[Store Amenities_7]]="","",EssoCL_Locs[[#This Row],[Store Amenities_7]])</f>
        <v/>
      </c>
      <c r="AN8" s="16" t="str">
        <f>IF(EssoCL_Locs[[#This Row],[Store Amenities_8]]="","",EssoCL_Locs[[#This Row],[Store Amenities_8]])</f>
        <v>Fast Food</v>
      </c>
      <c r="AO8" s="16" t="str">
        <f>IF(EssoCL_Locs[[#This Row],[Store Amenities_9]]="","",EssoCL_Locs[[#This Row],[Store Amenities_9]])</f>
        <v>Parking</v>
      </c>
      <c r="AP8" s="16" t="str">
        <f>IF(EssoCL_Locs[[#This Row],[Store Amenities_10]]="","",EssoCL_Locs[[#This Row],[Store Amenities_10]])</f>
        <v>Restrooms</v>
      </c>
      <c r="AQ8" s="16" t="str">
        <f>IF(EssoCL_Locs[[#This Row],[Store Amenities_11]]="","",EssoCL_Locs[[#This Row],[Store Amenities_11]])</f>
        <v/>
      </c>
      <c r="AR8" s="16" t="str">
        <f>IF(EssoCL_Locs[[#This Row],[Store Amenities_12]]="","",EssoCL_Locs[[#This Row],[Store Amenities_12]])</f>
        <v>Store 24/7</v>
      </c>
      <c r="AS8" s="16" t="str">
        <f>IF(EssoCL_Locs[[#This Row],[Store Amenities_13]]="","",EssoCL_Locs[[#This Row],[Store Amenities_13]])</f>
        <v/>
      </c>
      <c r="AT8" s="16" t="str">
        <f>IF(EssoCL_Locs[[#This Row],[Store Amenities_14]]="","",EssoCL_Locs[[#This Row],[Store Amenities_14]])</f>
        <v/>
      </c>
      <c r="AU8" s="16" t="str">
        <f>IF(EssoCL_Locs[[#This Row],[Store Amenities_15]]="","",EssoCL_Locs[[#This Row],[Store Amenities_15]])</f>
        <v/>
      </c>
      <c r="AV8" s="16" t="s">
        <v>27</v>
      </c>
      <c r="AW8" s="39"/>
      <c r="AX8" s="45" t="str">
        <f t="shared" si="2"/>
        <v>43.999354/-79.289641</v>
      </c>
      <c r="AY8" s="41" t="str">
        <f t="shared" si="0"/>
        <v>[Diesel Efficient;Diesel Efficient]|[Fast Food;Fast Food]|[Parking;Parking]|[Restrooms;Restrooms]|[Store 24/7;Store 24/7]</v>
      </c>
      <c r="AZ8" s="42" t="str">
        <f t="shared" si="1"/>
        <v>[Diesel Efficient;Diesel Efficient]|[Fast Food;Fast Food]|[Parking;Parking]|[Restrooms;Restrooms]|[Store 24/7;Store 24/7]</v>
      </c>
      <c r="BA8" s="14" t="str">
        <f t="shared" si="3"/>
        <v>519423|Stouffville|519423 - Stouffville|43.999354/-79.289641|5241 Bloomington Rd, Whitchurch-Stouffville||Stouffville|ON|L4A 7X3|905-640-1076|CA|||||"[Diesel Efficient;Diesel Efficient]|[Fast Food;Fast Food]|[Parking;Parking]|[Restrooms;Restrooms]|[Store 24/7;Store 24/7]"|"[Diesel Efficient;Diesel Efficient]|[Fast Food;Fast Food]|[Parking;Parking]|[Restrooms;Restrooms]|[Store 24/7;Store 24/7]"|E</v>
      </c>
    </row>
    <row r="9" spans="1:53" x14ac:dyDescent="0.35">
      <c r="A9" s="20"/>
      <c r="B9" s="20" t="str">
        <f>TRIM(SourceTable[[#This Row],[EFS
SITE NUMBER]])</f>
        <v>519417</v>
      </c>
      <c r="C9" s="20" t="str">
        <f>SourceTable[[#This Row],[Location Name]]</f>
        <v>Hearst Front Street Travel Centre</v>
      </c>
      <c r="D9" s="16" t="str">
        <f>EssoCL_Locs[[#This Row],[LocationID]] &amp; " - " &amp; EssoCL_Locs[[#This Row],[Location Name]]</f>
        <v>519417 - Hearst Front Street Travel Centre</v>
      </c>
      <c r="E9" s="35">
        <f>SourceTable[[#This Row],[LATITUDE]]</f>
        <v>49.690494999999999</v>
      </c>
      <c r="F9" s="35">
        <f>SourceTable[[#This Row],[LONGITUDE]]</f>
        <v>-83.671271000000004</v>
      </c>
      <c r="G9" s="35" t="str">
        <f>SourceTable[[#This Row],[Address]]</f>
        <v>1112 Front St Bag 11000</v>
      </c>
      <c r="H9" s="20"/>
      <c r="I9" s="36" t="str">
        <f>SourceTable[[#This Row],[City]]</f>
        <v>Hearst</v>
      </c>
      <c r="J9" s="35" t="str">
        <f>RIGHT(SourceTable[[#This Row],[Province]],2)</f>
        <v>ON</v>
      </c>
      <c r="K9" s="35" t="str">
        <f>SourceTable[[#This Row],[Postal Code ]]</f>
        <v>P0L 1N0</v>
      </c>
      <c r="L9" s="16" t="str">
        <f>SourceTable[[#This Row],[PHONE]]</f>
        <v>705-362-4111</v>
      </c>
      <c r="M9" s="16" t="s">
        <v>42</v>
      </c>
      <c r="N9" s="16"/>
      <c r="O9" s="47" t="str">
        <f>IF(TRIM(SourceTable[[#This Row],[Status]])="Closed","&lt;ul&gt;&lt;li&gt;Temporarily closed.&lt;/li&gt;&lt;/ul&gt;","")</f>
        <v/>
      </c>
      <c r="P9" s="47" t="str">
        <f>IF(TRIM(SourceTable[[#This Row],[Status]])="Closed","Closed;Closed;Closed;Closed;Closed;Closed;Closed;","")</f>
        <v/>
      </c>
      <c r="Q9" s="15"/>
      <c r="R9" s="20" t="str">
        <f>IF(SourceTable[[#This Row],[DIESEL EFFICIENT™]]="Yes","Diesel Efficient","")</f>
        <v/>
      </c>
      <c r="S9" s="20" t="str">
        <f>IF(SourceTable[[#This Row],[DIESEL]]="Yes","Diesel","")</f>
        <v>Diesel</v>
      </c>
      <c r="T9" s="20" t="str">
        <f>IF(SourceTable[[#This Row],[DYED DIESEL]]="Yes","Dyed Diesel","")</f>
        <v/>
      </c>
      <c r="U9" s="20" t="str">
        <f>IF(SourceTable[[#This Row],[GAS AT CARDLOCK]]="Yes","Gas at Cardlock","")</f>
        <v/>
      </c>
      <c r="V9" s="20" t="str">
        <f>IF(SourceTable[[#This Row],[DYED GAS AT CARDLOCK]]="Yes","Dyed Gas At Cardlock","")</f>
        <v/>
      </c>
      <c r="W9" s="20" t="str">
        <f>IF(SourceTable[[#This Row],[BULK DEF]]="Yes","Bulk Def","")</f>
        <v/>
      </c>
      <c r="X9" s="16" t="str">
        <f>IF(SourceTable[[#This Row],[RESTAURANT]]="Yes","Restaurant","")</f>
        <v>Restaurant</v>
      </c>
      <c r="Y9" s="16" t="str">
        <f>IF(SourceTable[[#This Row],[FAST FOOD]]="Yes","Fast Food","")</f>
        <v/>
      </c>
      <c r="Z9" s="16" t="str">
        <f>IF(SourceTable[[#This Row],[PARKING]]="Yes","Parking","")</f>
        <v>Parking</v>
      </c>
      <c r="AA9" s="16" t="str">
        <f>IF(SourceTable[[#This Row],[RESTROOMS]]="Yes","Restrooms","")</f>
        <v>Restrooms</v>
      </c>
      <c r="AB9" s="16" t="str">
        <f>IF(SourceTable[[#This Row],[STORE]]="Yes","Store","")</f>
        <v/>
      </c>
      <c r="AC9" s="16" t="str">
        <f>IF(SourceTable[[#This Row],[STORE 24/7]]="Yes","Store 24/7","")</f>
        <v>Store 24/7</v>
      </c>
      <c r="AD9" s="16" t="str">
        <f>IF(SourceTable[[#This Row],[SHOWERS]]="Yes","Showers","")</f>
        <v>Showers</v>
      </c>
      <c r="AE9" s="16"/>
      <c r="AF9" s="16"/>
      <c r="AG9" s="16" t="str">
        <f>IF(EssoCL_Locs[[#This Row],[Store Amenities_1]]="","",EssoCL_Locs[[#This Row],[Store Amenities_1]])</f>
        <v/>
      </c>
      <c r="AH9" s="16" t="str">
        <f>IF(EssoCL_Locs[[#This Row],[Store Amenities_2]]="","",EssoCL_Locs[[#This Row],[Store Amenities_2]])</f>
        <v>Diesel</v>
      </c>
      <c r="AI9" s="16" t="str">
        <f>IF(EssoCL_Locs[[#This Row],[Store Amenities_3]]="","",EssoCL_Locs[[#This Row],[Store Amenities_3]])</f>
        <v/>
      </c>
      <c r="AJ9" s="16" t="str">
        <f>IF(EssoCL_Locs[[#This Row],[Store Amenities_4]]="","",EssoCL_Locs[[#This Row],[Store Amenities_4]])</f>
        <v/>
      </c>
      <c r="AK9" s="16" t="str">
        <f>IF(EssoCL_Locs[[#This Row],[Store Amenities_5]]="","",EssoCL_Locs[[#This Row],[Store Amenities_5]])</f>
        <v/>
      </c>
      <c r="AL9" s="16" t="str">
        <f>IF(EssoCL_Locs[[#This Row],[Store Amenities_6]]="","",EssoCL_Locs[[#This Row],[Store Amenities_6]])</f>
        <v/>
      </c>
      <c r="AM9" s="16" t="str">
        <f>IF(EssoCL_Locs[[#This Row],[Store Amenities_7]]="","",EssoCL_Locs[[#This Row],[Store Amenities_7]])</f>
        <v>Restaurant</v>
      </c>
      <c r="AN9" s="16" t="str">
        <f>IF(EssoCL_Locs[[#This Row],[Store Amenities_8]]="","",EssoCL_Locs[[#This Row],[Store Amenities_8]])</f>
        <v/>
      </c>
      <c r="AO9" s="16" t="str">
        <f>IF(EssoCL_Locs[[#This Row],[Store Amenities_9]]="","",EssoCL_Locs[[#This Row],[Store Amenities_9]])</f>
        <v>Parking</v>
      </c>
      <c r="AP9" s="16" t="str">
        <f>IF(EssoCL_Locs[[#This Row],[Store Amenities_10]]="","",EssoCL_Locs[[#This Row],[Store Amenities_10]])</f>
        <v>Restrooms</v>
      </c>
      <c r="AQ9" s="16" t="str">
        <f>IF(EssoCL_Locs[[#This Row],[Store Amenities_11]]="","",EssoCL_Locs[[#This Row],[Store Amenities_11]])</f>
        <v/>
      </c>
      <c r="AR9" s="16" t="str">
        <f>IF(EssoCL_Locs[[#This Row],[Store Amenities_12]]="","",EssoCL_Locs[[#This Row],[Store Amenities_12]])</f>
        <v>Store 24/7</v>
      </c>
      <c r="AS9" s="16" t="str">
        <f>IF(EssoCL_Locs[[#This Row],[Store Amenities_13]]="","",EssoCL_Locs[[#This Row],[Store Amenities_13]])</f>
        <v>Showers</v>
      </c>
      <c r="AT9" s="16" t="str">
        <f>IF(EssoCL_Locs[[#This Row],[Store Amenities_14]]="","",EssoCL_Locs[[#This Row],[Store Amenities_14]])</f>
        <v/>
      </c>
      <c r="AU9" s="16" t="str">
        <f>IF(EssoCL_Locs[[#This Row],[Store Amenities_15]]="","",EssoCL_Locs[[#This Row],[Store Amenities_15]])</f>
        <v/>
      </c>
      <c r="AV9" s="16" t="s">
        <v>27</v>
      </c>
      <c r="AW9" s="39"/>
      <c r="AX9" s="45" t="str">
        <f t="shared" si="2"/>
        <v>49.690495/-83.671271</v>
      </c>
      <c r="AY9" s="41" t="str">
        <f t="shared" si="0"/>
        <v>[Diesel;Diesel]|[Restaurant;Restaurant]|[Parking;Parking]|[Restrooms;Restrooms]|[Store 24/7;Store 24/7]|[Showers;Showers]</v>
      </c>
      <c r="AZ9" s="42" t="str">
        <f t="shared" si="1"/>
        <v>[Diesel;Diesel]|[Restaurant;Restaurant]|[Parking;Parking]|[Restrooms;Restrooms]|[Store 24/7;Store 24/7]|[Showers;Showers]</v>
      </c>
      <c r="BA9" s="14" t="str">
        <f t="shared" si="3"/>
        <v>519417|Hearst Front Street Travel Centre|519417 - Hearst Front Street Travel Centre|49.690495/-83.671271|1112 Front St Bag 11000||Hearst|ON|P0L 1N0|705-362-4111|CA|||||"[Diesel;Diesel]|[Restaurant;Restaurant]|[Parking;Parking]|[Restrooms;Restrooms]|[Store 24/7;Store 24/7]|[Showers;Showers]"|"[Diesel;Diesel]|[Restaurant;Restaurant]|[Parking;Parking]|[Restrooms;Restrooms]|[Store 24/7;Store 24/7]|[Showers;Showers]"|E</v>
      </c>
    </row>
    <row r="10" spans="1:53" x14ac:dyDescent="0.35">
      <c r="A10" s="20"/>
      <c r="B10" s="20" t="str">
        <f>TRIM(SourceTable[[#This Row],[EFS
SITE NUMBER]])</f>
        <v>550168</v>
      </c>
      <c r="C10" s="20" t="str">
        <f>SourceTable[[#This Row],[Location Name]]</f>
        <v>Moosomin Esso Cardlock</v>
      </c>
      <c r="D10" s="16" t="str">
        <f>EssoCL_Locs[[#This Row],[LocationID]] &amp; " - " &amp; EssoCL_Locs[[#This Row],[Location Name]]</f>
        <v>550168 - Moosomin Esso Cardlock</v>
      </c>
      <c r="E10" s="35">
        <f>SourceTable[[#This Row],[LATITUDE]]</f>
        <v>50.150972000000003</v>
      </c>
      <c r="F10" s="35">
        <f>SourceTable[[#This Row],[LONGITUDE]]</f>
        <v>-101.667832</v>
      </c>
      <c r="G10" s="35" t="str">
        <f>SourceTable[[#This Row],[Address]]</f>
        <v>502 Park Ave</v>
      </c>
      <c r="H10" s="20"/>
      <c r="I10" s="36" t="str">
        <f>SourceTable[[#This Row],[City]]</f>
        <v xml:space="preserve">Moosomin  </v>
      </c>
      <c r="J10" s="35" t="str">
        <f>RIGHT(SourceTable[[#This Row],[Province]],2)</f>
        <v>SK</v>
      </c>
      <c r="K10" s="35" t="str">
        <f>SourceTable[[#This Row],[Postal Code ]]</f>
        <v>S0G 3N0</v>
      </c>
      <c r="L10" s="16" t="str">
        <f>SourceTable[[#This Row],[PHONE]]</f>
        <v>306-501-5832</v>
      </c>
      <c r="M10" s="16" t="s">
        <v>42</v>
      </c>
      <c r="N10" s="16"/>
      <c r="O10" s="47" t="str">
        <f>IF(TRIM(SourceTable[[#This Row],[Status]])="Closed","&lt;ul&gt;&lt;li&gt;Temporarily closed.&lt;/li&gt;&lt;/ul&gt;","")</f>
        <v/>
      </c>
      <c r="P10" s="47" t="str">
        <f>IF(TRIM(SourceTable[[#This Row],[Status]])="Closed","Closed;Closed;Closed;Closed;Closed;Closed;Closed;","")</f>
        <v/>
      </c>
      <c r="Q10" s="15"/>
      <c r="R10" s="20" t="str">
        <f>IF(SourceTable[[#This Row],[DIESEL EFFICIENT™]]="Yes","Diesel Efficient","")</f>
        <v>Diesel Efficient</v>
      </c>
      <c r="S10" s="20" t="str">
        <f>IF(SourceTable[[#This Row],[DIESEL]]="Yes","Diesel","")</f>
        <v>Diesel</v>
      </c>
      <c r="T10" s="20" t="str">
        <f>IF(SourceTable[[#This Row],[DYED DIESEL]]="Yes","Dyed Diesel","")</f>
        <v/>
      </c>
      <c r="U10" s="20" t="str">
        <f>IF(SourceTable[[#This Row],[GAS AT CARDLOCK]]="Yes","Gas at Cardlock","")</f>
        <v/>
      </c>
      <c r="V10" s="20" t="str">
        <f>IF(SourceTable[[#This Row],[DYED GAS AT CARDLOCK]]="Yes","Dyed Gas At Cardlock","")</f>
        <v/>
      </c>
      <c r="W10" s="20" t="str">
        <f>IF(SourceTable[[#This Row],[BULK DEF]]="Yes","Bulk Def","")</f>
        <v/>
      </c>
      <c r="X10" s="16" t="str">
        <f>IF(SourceTable[[#This Row],[RESTAURANT]]="Yes","Restaurant","")</f>
        <v>Restaurant</v>
      </c>
      <c r="Y10" s="16" t="str">
        <f>IF(SourceTable[[#This Row],[FAST FOOD]]="Yes","Fast Food","")</f>
        <v>Fast Food</v>
      </c>
      <c r="Z10" s="16" t="str">
        <f>IF(SourceTable[[#This Row],[PARKING]]="Yes","Parking","")</f>
        <v>Parking</v>
      </c>
      <c r="AA10" s="16" t="str">
        <f>IF(SourceTable[[#This Row],[RESTROOMS]]="Yes","Restrooms","")</f>
        <v>Restrooms</v>
      </c>
      <c r="AB10" s="16" t="str">
        <f>IF(SourceTable[[#This Row],[STORE]]="Yes","Store","")</f>
        <v>Store</v>
      </c>
      <c r="AC10" s="16" t="str">
        <f>IF(SourceTable[[#This Row],[STORE 24/7]]="Yes","Store 24/7","")</f>
        <v/>
      </c>
      <c r="AD10" s="16" t="str">
        <f>IF(SourceTable[[#This Row],[SHOWERS]]="Yes","Showers","")</f>
        <v/>
      </c>
      <c r="AE10" s="16"/>
      <c r="AF10" s="16"/>
      <c r="AG10" s="16" t="str">
        <f>IF(EssoCL_Locs[[#This Row],[Store Amenities_1]]="","",EssoCL_Locs[[#This Row],[Store Amenities_1]])</f>
        <v>Diesel Efficient</v>
      </c>
      <c r="AH10" s="16" t="str">
        <f>IF(EssoCL_Locs[[#This Row],[Store Amenities_2]]="","",EssoCL_Locs[[#This Row],[Store Amenities_2]])</f>
        <v>Diesel</v>
      </c>
      <c r="AI10" s="16" t="str">
        <f>IF(EssoCL_Locs[[#This Row],[Store Amenities_3]]="","",EssoCL_Locs[[#This Row],[Store Amenities_3]])</f>
        <v/>
      </c>
      <c r="AJ10" s="16" t="str">
        <f>IF(EssoCL_Locs[[#This Row],[Store Amenities_4]]="","",EssoCL_Locs[[#This Row],[Store Amenities_4]])</f>
        <v/>
      </c>
      <c r="AK10" s="16" t="str">
        <f>IF(EssoCL_Locs[[#This Row],[Store Amenities_5]]="","",EssoCL_Locs[[#This Row],[Store Amenities_5]])</f>
        <v/>
      </c>
      <c r="AL10" s="16" t="str">
        <f>IF(EssoCL_Locs[[#This Row],[Store Amenities_6]]="","",EssoCL_Locs[[#This Row],[Store Amenities_6]])</f>
        <v/>
      </c>
      <c r="AM10" s="16" t="str">
        <f>IF(EssoCL_Locs[[#This Row],[Store Amenities_7]]="","",EssoCL_Locs[[#This Row],[Store Amenities_7]])</f>
        <v>Restaurant</v>
      </c>
      <c r="AN10" s="16" t="str">
        <f>IF(EssoCL_Locs[[#This Row],[Store Amenities_8]]="","",EssoCL_Locs[[#This Row],[Store Amenities_8]])</f>
        <v>Fast Food</v>
      </c>
      <c r="AO10" s="16" t="str">
        <f>IF(EssoCL_Locs[[#This Row],[Store Amenities_9]]="","",EssoCL_Locs[[#This Row],[Store Amenities_9]])</f>
        <v>Parking</v>
      </c>
      <c r="AP10" s="16" t="str">
        <f>IF(EssoCL_Locs[[#This Row],[Store Amenities_10]]="","",EssoCL_Locs[[#This Row],[Store Amenities_10]])</f>
        <v>Restrooms</v>
      </c>
      <c r="AQ10" s="16" t="str">
        <f>IF(EssoCL_Locs[[#This Row],[Store Amenities_11]]="","",EssoCL_Locs[[#This Row],[Store Amenities_11]])</f>
        <v>Store</v>
      </c>
      <c r="AR10" s="16" t="str">
        <f>IF(EssoCL_Locs[[#This Row],[Store Amenities_12]]="","",EssoCL_Locs[[#This Row],[Store Amenities_12]])</f>
        <v/>
      </c>
      <c r="AS10" s="16" t="str">
        <f>IF(EssoCL_Locs[[#This Row],[Store Amenities_13]]="","",EssoCL_Locs[[#This Row],[Store Amenities_13]])</f>
        <v/>
      </c>
      <c r="AT10" s="16" t="str">
        <f>IF(EssoCL_Locs[[#This Row],[Store Amenities_14]]="","",EssoCL_Locs[[#This Row],[Store Amenities_14]])</f>
        <v/>
      </c>
      <c r="AU10" s="16" t="str">
        <f>IF(EssoCL_Locs[[#This Row],[Store Amenities_15]]="","",EssoCL_Locs[[#This Row],[Store Amenities_15]])</f>
        <v/>
      </c>
      <c r="AV10" s="16" t="s">
        <v>27</v>
      </c>
      <c r="AW10" s="39"/>
      <c r="AX10" s="45" t="str">
        <f t="shared" si="2"/>
        <v>50.150972/-101.667832</v>
      </c>
      <c r="AY10" s="41" t="str">
        <f t="shared" si="0"/>
        <v>[Diesel Efficient;Diesel Efficient]|[Diesel;Diesel]|[Restaurant;Restaurant]|[Fast Food;Fast Food]|[Parking;Parking]|[Restrooms;Restrooms]|[Store;Store]</v>
      </c>
      <c r="AZ10" s="42" t="str">
        <f t="shared" si="1"/>
        <v>[Diesel Efficient;Diesel Efficient]|[Diesel;Diesel]|[Restaurant;Restaurant]|[Fast Food;Fast Food]|[Parking;Parking]|[Restrooms;Restrooms]|[Store;Store]</v>
      </c>
      <c r="BA10" s="14" t="str">
        <f t="shared" si="3"/>
        <v>550168|Moosomin Esso Cardlock|550168 - Moosomin Esso Cardlock|50.150972/-101.667832|502 Park Ave||Moosomin  |SK|S0G 3N0|306-501-5832|CA|||||"[Diesel Efficient;Diesel Efficient]|[Diesel;Diesel]|[Restaurant;Restaurant]|[Fast Food;Fast Food]|[Parking;Parking]|[Restrooms;Restrooms]|[Store;Store]"|"[Diesel Efficient;Diesel Efficient]|[Diesel;Diesel]|[Restaurant;Restaurant]|[Fast Food;Fast Food]|[Parking;Parking]|[Restrooms;Restrooms]|[Store;Store]"|E</v>
      </c>
    </row>
    <row r="11" spans="1:53" x14ac:dyDescent="0.35">
      <c r="A11" s="23"/>
      <c r="B11" s="20" t="str">
        <f>TRIM(SourceTable[[#This Row],[EFS
SITE NUMBER]])</f>
        <v>519404</v>
      </c>
      <c r="C11" s="20" t="str">
        <f>SourceTable[[#This Row],[Location Name]]</f>
        <v>Swift Current West Travel Centre</v>
      </c>
      <c r="D11" s="16" t="str">
        <f>EssoCL_Locs[[#This Row],[LocationID]] &amp; " - " &amp; EssoCL_Locs[[#This Row],[Location Name]]</f>
        <v>519404 - Swift Current West Travel Centre</v>
      </c>
      <c r="E11" s="35">
        <f>SourceTable[[#This Row],[LATITUDE]]</f>
        <v>50.287058000000002</v>
      </c>
      <c r="F11" s="35">
        <f>SourceTable[[#This Row],[LONGITUDE]]</f>
        <v>-107.86625600000001</v>
      </c>
      <c r="G11" s="35" t="str">
        <f>SourceTable[[#This Row],[Address]]</f>
        <v>2615 N Service Road West</v>
      </c>
      <c r="H11" s="23"/>
      <c r="I11" s="49" t="str">
        <f>SourceTable[[#This Row],[City]]</f>
        <v>Swift Current</v>
      </c>
      <c r="J11" s="35" t="str">
        <f>RIGHT(SourceTable[[#This Row],[Province]],2)</f>
        <v>SK</v>
      </c>
      <c r="K11" s="35" t="str">
        <f>SourceTable[[#This Row],[Postal Code ]]</f>
        <v>S9H 5L4</v>
      </c>
      <c r="L11" s="16" t="str">
        <f>SourceTable[[#This Row],[PHONE]]</f>
        <v>306-773-2063</v>
      </c>
      <c r="M11" s="16" t="s">
        <v>42</v>
      </c>
      <c r="N11" s="16"/>
      <c r="O11" s="47" t="str">
        <f>IF(TRIM(SourceTable[[#This Row],[Status]])="Closed","&lt;ul&gt;&lt;li&gt;Temporarily closed.&lt;/li&gt;&lt;/ul&gt;","")</f>
        <v/>
      </c>
      <c r="P11" s="48" t="str">
        <f>IF(TRIM(SourceTable[[#This Row],[Status]])="Closed","Closed;Closed;Closed;Closed;Closed;Closed;Closed;","")</f>
        <v/>
      </c>
      <c r="Q11" s="25"/>
      <c r="R11" s="20" t="str">
        <f>IF(SourceTable[[#This Row],[DIESEL EFFICIENT™]]="Yes","Diesel Efficient","")</f>
        <v/>
      </c>
      <c r="S11" s="23" t="str">
        <f>IF(SourceTable[[#This Row],[DIESEL]]="Yes","Diesel","")</f>
        <v>Diesel</v>
      </c>
      <c r="T11" s="23" t="str">
        <f>IF(SourceTable[[#This Row],[DYED DIESEL]]="Yes","Dyed Diesel","")</f>
        <v/>
      </c>
      <c r="U11" s="23" t="str">
        <f>IF(SourceTable[[#This Row],[GAS AT CARDLOCK]]="Yes","Gas at Cardlock","")</f>
        <v/>
      </c>
      <c r="V11" s="20" t="str">
        <f>IF(SourceTable[[#This Row],[DYED GAS AT CARDLOCK]]="Yes","Dyed Gas At Cardlock","")</f>
        <v/>
      </c>
      <c r="W11" s="23" t="str">
        <f>IF(SourceTable[[#This Row],[BULK DEF]]="Yes","Bulk Def","")</f>
        <v/>
      </c>
      <c r="X11" s="24" t="str">
        <f>IF(SourceTable[[#This Row],[RESTAURANT]]="Yes","Restaurant","")</f>
        <v>Restaurant</v>
      </c>
      <c r="Y11" s="24" t="str">
        <f>IF(SourceTable[[#This Row],[FAST FOOD]]="Yes","Fast Food","")</f>
        <v/>
      </c>
      <c r="Z11" s="24" t="str">
        <f>IF(SourceTable[[#This Row],[PARKING]]="Yes","Parking","")</f>
        <v>Parking</v>
      </c>
      <c r="AA11" s="24" t="str">
        <f>IF(SourceTable[[#This Row],[RESTROOMS]]="Yes","Restrooms","")</f>
        <v>Restrooms</v>
      </c>
      <c r="AB11" s="24" t="str">
        <f>IF(SourceTable[[#This Row],[STORE]]="Yes","Store","")</f>
        <v>Store</v>
      </c>
      <c r="AC11" s="24" t="str">
        <f>IF(SourceTable[[#This Row],[STORE 24/7]]="Yes","Store 24/7","")</f>
        <v/>
      </c>
      <c r="AD11" s="24" t="str">
        <f>IF(SourceTable[[#This Row],[SHOWERS]]="Yes","Showers","")</f>
        <v>Showers</v>
      </c>
      <c r="AE11" s="24"/>
      <c r="AF11" s="24"/>
      <c r="AG11" s="16" t="str">
        <f>IF(EssoCL_Locs[[#This Row],[Store Amenities_1]]="","",EssoCL_Locs[[#This Row],[Store Amenities_1]])</f>
        <v/>
      </c>
      <c r="AH11" s="16" t="str">
        <f>IF(EssoCL_Locs[[#This Row],[Store Amenities_2]]="","",EssoCL_Locs[[#This Row],[Store Amenities_2]])</f>
        <v>Diesel</v>
      </c>
      <c r="AI11" s="16" t="str">
        <f>IF(EssoCL_Locs[[#This Row],[Store Amenities_3]]="","",EssoCL_Locs[[#This Row],[Store Amenities_3]])</f>
        <v/>
      </c>
      <c r="AJ11" s="16" t="str">
        <f>IF(EssoCL_Locs[[#This Row],[Store Amenities_4]]="","",EssoCL_Locs[[#This Row],[Store Amenities_4]])</f>
        <v/>
      </c>
      <c r="AK11" s="16" t="str">
        <f>IF(EssoCL_Locs[[#This Row],[Store Amenities_5]]="","",EssoCL_Locs[[#This Row],[Store Amenities_5]])</f>
        <v/>
      </c>
      <c r="AL11" s="16" t="str">
        <f>IF(EssoCL_Locs[[#This Row],[Store Amenities_6]]="","",EssoCL_Locs[[#This Row],[Store Amenities_6]])</f>
        <v/>
      </c>
      <c r="AM11" s="16" t="str">
        <f>IF(EssoCL_Locs[[#This Row],[Store Amenities_7]]="","",EssoCL_Locs[[#This Row],[Store Amenities_7]])</f>
        <v>Restaurant</v>
      </c>
      <c r="AN11" s="16" t="str">
        <f>IF(EssoCL_Locs[[#This Row],[Store Amenities_8]]="","",EssoCL_Locs[[#This Row],[Store Amenities_8]])</f>
        <v/>
      </c>
      <c r="AO11" s="16" t="str">
        <f>IF(EssoCL_Locs[[#This Row],[Store Amenities_9]]="","",EssoCL_Locs[[#This Row],[Store Amenities_9]])</f>
        <v>Parking</v>
      </c>
      <c r="AP11" s="16" t="str">
        <f>IF(EssoCL_Locs[[#This Row],[Store Amenities_10]]="","",EssoCL_Locs[[#This Row],[Store Amenities_10]])</f>
        <v>Restrooms</v>
      </c>
      <c r="AQ11" s="16" t="str">
        <f>IF(EssoCL_Locs[[#This Row],[Store Amenities_11]]="","",EssoCL_Locs[[#This Row],[Store Amenities_11]])</f>
        <v>Store</v>
      </c>
      <c r="AR11" s="16" t="str">
        <f>IF(EssoCL_Locs[[#This Row],[Store Amenities_12]]="","",EssoCL_Locs[[#This Row],[Store Amenities_12]])</f>
        <v/>
      </c>
      <c r="AS11" s="16" t="str">
        <f>IF(EssoCL_Locs[[#This Row],[Store Amenities_13]]="","",EssoCL_Locs[[#This Row],[Store Amenities_13]])</f>
        <v>Showers</v>
      </c>
      <c r="AT11" s="16" t="str">
        <f>IF(EssoCL_Locs[[#This Row],[Store Amenities_14]]="","",EssoCL_Locs[[#This Row],[Store Amenities_14]])</f>
        <v/>
      </c>
      <c r="AU11" s="16" t="str">
        <f>IF(EssoCL_Locs[[#This Row],[Store Amenities_15]]="","",EssoCL_Locs[[#This Row],[Store Amenities_15]])</f>
        <v/>
      </c>
      <c r="AV11" s="16" t="s">
        <v>27</v>
      </c>
      <c r="AW11" s="39"/>
      <c r="AX11" s="45" t="str">
        <f t="shared" si="2"/>
        <v>50.287058/-107.866256</v>
      </c>
      <c r="AY11" s="41" t="str">
        <f t="shared" si="0"/>
        <v>[Diesel;Diesel]|[Restaurant;Restaurant]|[Parking;Parking]|[Restrooms;Restrooms]|[Store;Store]|[Showers;Showers]</v>
      </c>
      <c r="AZ11" s="42" t="str">
        <f t="shared" si="1"/>
        <v>[Diesel;Diesel]|[Restaurant;Restaurant]|[Parking;Parking]|[Restrooms;Restrooms]|[Store;Store]|[Showers;Showers]</v>
      </c>
      <c r="BA11" s="14" t="str">
        <f t="shared" si="3"/>
        <v>519404|Swift Current West Travel Centre|519404 - Swift Current West Travel Centre|50.287058/-107.866256|2615 N Service Road West||Swift Current|SK|S9H 5L4|306-773-2063|CA|||||"[Diesel;Diesel]|[Restaurant;Restaurant]|[Parking;Parking]|[Restrooms;Restrooms]|[Store;Store]|[Showers;Showers]"|"[Diesel;Diesel]|[Restaurant;Restaurant]|[Parking;Parking]|[Restrooms;Restrooms]|[Store;Store]|[Showers;Showers]"|E</v>
      </c>
    </row>
    <row r="12" spans="1:53" x14ac:dyDescent="0.35">
      <c r="A12" s="20"/>
      <c r="B12" s="20" t="str">
        <f>TRIM(SourceTable[[#This Row],[EFS
SITE NUMBER]])</f>
        <v>540376</v>
      </c>
      <c r="C12" s="20" t="str">
        <f>SourceTable[[#This Row],[Location Name]]</f>
        <v>Cabano</v>
      </c>
      <c r="D12" s="16" t="str">
        <f>EssoCL_Locs[[#This Row],[LocationID]] &amp; " - " &amp; EssoCL_Locs[[#This Row],[Location Name]]</f>
        <v>540376 - Cabano</v>
      </c>
      <c r="E12" s="35">
        <f>SourceTable[[#This Row],[LATITUDE]]</f>
        <v>47.675843</v>
      </c>
      <c r="F12" s="35">
        <f>SourceTable[[#This Row],[LONGITUDE]]</f>
        <v>-68.882064</v>
      </c>
      <c r="G12" s="35" t="str">
        <f>SourceTable[[#This Row],[Address]]</f>
        <v>145 Boul Industriel</v>
      </c>
      <c r="H12" s="20"/>
      <c r="I12" s="36" t="str">
        <f>SourceTable[[#This Row],[City]]</f>
        <v>Cabano</v>
      </c>
      <c r="J12" s="35" t="str">
        <f>RIGHT(SourceTable[[#This Row],[Province]],2)</f>
        <v>QC</v>
      </c>
      <c r="K12" s="35" t="str">
        <f>SourceTable[[#This Row],[Postal Code ]]</f>
        <v>G0L 1E0</v>
      </c>
      <c r="L12" s="16" t="str">
        <f>SourceTable[[#This Row],[PHONE]]</f>
        <v>418-854-0808</v>
      </c>
      <c r="M12" s="16" t="s">
        <v>42</v>
      </c>
      <c r="N12" s="16"/>
      <c r="O12" s="47" t="str">
        <f>IF(TRIM(SourceTable[[#This Row],[Status]])="Closed","&lt;ul&gt;&lt;li&gt;Temporarily closed.&lt;/li&gt;&lt;/ul&gt;","")</f>
        <v/>
      </c>
      <c r="P12" s="47" t="str">
        <f>IF(TRIM(SourceTable[[#This Row],[Status]])="Closed","Closed;Closed;Closed;Closed;Closed;Closed;Closed;","")</f>
        <v/>
      </c>
      <c r="Q12" s="15"/>
      <c r="R12" s="20" t="str">
        <f>IF(SourceTable[[#This Row],[DIESEL EFFICIENT™]]="Yes","Diesel Efficient","")</f>
        <v>Diesel Efficient</v>
      </c>
      <c r="S12" s="20" t="str">
        <f>IF(SourceTable[[#This Row],[DIESEL]]="Yes","Diesel","")</f>
        <v/>
      </c>
      <c r="T12" s="20" t="str">
        <f>IF(SourceTable[[#This Row],[DYED DIESEL]]="Yes","Dyed Diesel","")</f>
        <v/>
      </c>
      <c r="U12" s="20" t="str">
        <f>IF(SourceTable[[#This Row],[GAS AT CARDLOCK]]="Yes","Gas at Cardlock","")</f>
        <v/>
      </c>
      <c r="V12" s="20" t="str">
        <f>IF(SourceTable[[#This Row],[DYED GAS AT CARDLOCK]]="Yes","Dyed Gas At Cardlock","")</f>
        <v/>
      </c>
      <c r="W12" s="20" t="str">
        <f>IF(SourceTable[[#This Row],[BULK DEF]]="Yes","Bulk Def","")</f>
        <v>Bulk Def</v>
      </c>
      <c r="X12" s="16" t="str">
        <f>IF(SourceTable[[#This Row],[RESTAURANT]]="Yes","Restaurant","")</f>
        <v/>
      </c>
      <c r="Y12" s="16" t="str">
        <f>IF(SourceTable[[#This Row],[FAST FOOD]]="Yes","Fast Food","")</f>
        <v/>
      </c>
      <c r="Z12" s="16" t="str">
        <f>IF(SourceTable[[#This Row],[PARKING]]="Yes","Parking","")</f>
        <v>Parking</v>
      </c>
      <c r="AA12" s="16" t="str">
        <f>IF(SourceTable[[#This Row],[RESTROOMS]]="Yes","Restrooms","")</f>
        <v>Restrooms</v>
      </c>
      <c r="AB12" s="16" t="str">
        <f>IF(SourceTable[[#This Row],[STORE]]="Yes","Store","")</f>
        <v/>
      </c>
      <c r="AC12" s="16" t="str">
        <f>IF(SourceTable[[#This Row],[STORE 24/7]]="Yes","Store 24/7","")</f>
        <v/>
      </c>
      <c r="AD12" s="16" t="str">
        <f>IF(SourceTable[[#This Row],[SHOWERS]]="Yes","Showers","")</f>
        <v/>
      </c>
      <c r="AE12" s="16"/>
      <c r="AF12" s="16"/>
      <c r="AG12" s="16" t="str">
        <f>IF(EssoCL_Locs[[#This Row],[Store Amenities_1]]="","",EssoCL_Locs[[#This Row],[Store Amenities_1]])</f>
        <v>Diesel Efficient</v>
      </c>
      <c r="AH12" s="16" t="str">
        <f>IF(EssoCL_Locs[[#This Row],[Store Amenities_2]]="","",EssoCL_Locs[[#This Row],[Store Amenities_2]])</f>
        <v/>
      </c>
      <c r="AI12" s="16" t="str">
        <f>IF(EssoCL_Locs[[#This Row],[Store Amenities_3]]="","",EssoCL_Locs[[#This Row],[Store Amenities_3]])</f>
        <v/>
      </c>
      <c r="AJ12" s="16" t="str">
        <f>IF(EssoCL_Locs[[#This Row],[Store Amenities_4]]="","",EssoCL_Locs[[#This Row],[Store Amenities_4]])</f>
        <v/>
      </c>
      <c r="AK12" s="16" t="str">
        <f>IF(EssoCL_Locs[[#This Row],[Store Amenities_5]]="","",EssoCL_Locs[[#This Row],[Store Amenities_5]])</f>
        <v/>
      </c>
      <c r="AL12" s="16" t="str">
        <f>IF(EssoCL_Locs[[#This Row],[Store Amenities_6]]="","",EssoCL_Locs[[#This Row],[Store Amenities_6]])</f>
        <v>Bulk Def</v>
      </c>
      <c r="AM12" s="16" t="str">
        <f>IF(EssoCL_Locs[[#This Row],[Store Amenities_7]]="","",EssoCL_Locs[[#This Row],[Store Amenities_7]])</f>
        <v/>
      </c>
      <c r="AN12" s="16" t="str">
        <f>IF(EssoCL_Locs[[#This Row],[Store Amenities_8]]="","",EssoCL_Locs[[#This Row],[Store Amenities_8]])</f>
        <v/>
      </c>
      <c r="AO12" s="16" t="str">
        <f>IF(EssoCL_Locs[[#This Row],[Store Amenities_9]]="","",EssoCL_Locs[[#This Row],[Store Amenities_9]])</f>
        <v>Parking</v>
      </c>
      <c r="AP12" s="16" t="str">
        <f>IF(EssoCL_Locs[[#This Row],[Store Amenities_10]]="","",EssoCL_Locs[[#This Row],[Store Amenities_10]])</f>
        <v>Restrooms</v>
      </c>
      <c r="AQ12" s="16" t="str">
        <f>IF(EssoCL_Locs[[#This Row],[Store Amenities_11]]="","",EssoCL_Locs[[#This Row],[Store Amenities_11]])</f>
        <v/>
      </c>
      <c r="AR12" s="16" t="str">
        <f>IF(EssoCL_Locs[[#This Row],[Store Amenities_12]]="","",EssoCL_Locs[[#This Row],[Store Amenities_12]])</f>
        <v/>
      </c>
      <c r="AS12" s="16" t="str">
        <f>IF(EssoCL_Locs[[#This Row],[Store Amenities_13]]="","",EssoCL_Locs[[#This Row],[Store Amenities_13]])</f>
        <v/>
      </c>
      <c r="AT12" s="16" t="str">
        <f>IF(EssoCL_Locs[[#This Row],[Store Amenities_14]]="","",EssoCL_Locs[[#This Row],[Store Amenities_14]])</f>
        <v/>
      </c>
      <c r="AU12" s="16" t="str">
        <f>IF(EssoCL_Locs[[#This Row],[Store Amenities_15]]="","",EssoCL_Locs[[#This Row],[Store Amenities_15]])</f>
        <v/>
      </c>
      <c r="AV12" s="16" t="s">
        <v>27</v>
      </c>
      <c r="AX12" s="45" t="str">
        <f t="shared" si="2"/>
        <v>47.675843/-68.882064</v>
      </c>
      <c r="AY12" s="41" t="str">
        <f t="shared" si="0"/>
        <v>[Diesel Efficient;Diesel Efficient]|[Bulk Def;Bulk Def]|[Parking;Parking]|[Restrooms;Restrooms]</v>
      </c>
      <c r="AZ12" s="42" t="str">
        <f t="shared" si="1"/>
        <v>[Diesel Efficient;Diesel Efficient]|[Bulk Def;Bulk Def]|[Parking;Parking]|[Restrooms;Restrooms]</v>
      </c>
      <c r="BA12" s="14" t="str">
        <f t="shared" si="3"/>
        <v>540376|Cabano|540376 - Cabano|47.675843/-68.882064|145 Boul Industriel||Cabano|QC|G0L 1E0|418-854-0808|CA|||||"[Diesel Efficient;Diesel Efficient]|[Bulk Def;Bulk Def]|[Parking;Parking]|[Restrooms;Restrooms]"|"[Diesel Efficient;Diesel Efficient]|[Bulk Def;Bulk Def]|[Parking;Parking]|[Restrooms;Restrooms]"|E</v>
      </c>
    </row>
    <row r="13" spans="1:53" x14ac:dyDescent="0.35">
      <c r="A13" s="20"/>
      <c r="B13" s="20" t="str">
        <f>TRIM(SourceTable[[#This Row],[EFS
SITE NUMBER]])</f>
        <v>524118</v>
      </c>
      <c r="C13" s="20" t="str">
        <f>SourceTable[[#This Row],[Location Name]]</f>
        <v>Deschambeault</v>
      </c>
      <c r="D13" s="16" t="str">
        <f>EssoCL_Locs[[#This Row],[LocationID]] &amp; " - " &amp; EssoCL_Locs[[#This Row],[Location Name]]</f>
        <v>524118 - Deschambeault</v>
      </c>
      <c r="E13" s="35">
        <f>SourceTable[[#This Row],[LATITUDE]]</f>
        <v>46.638320999999998</v>
      </c>
      <c r="F13" s="35">
        <f>SourceTable[[#This Row],[LONGITUDE]]</f>
        <v>-71.994529</v>
      </c>
      <c r="G13" s="35" t="str">
        <f>SourceTable[[#This Row],[Address]]</f>
        <v>25 desPins, Deschambeault-Grondines</v>
      </c>
      <c r="H13" s="20"/>
      <c r="I13" s="35" t="str">
        <f>SourceTable[[#This Row],[City]]</f>
        <v>Deschambeault</v>
      </c>
      <c r="J13" s="35" t="str">
        <f>RIGHT(SourceTable[[#This Row],[Province]],2)</f>
        <v>QC</v>
      </c>
      <c r="K13" s="35" t="str">
        <f>SourceTable[[#This Row],[Postal Code ]]</f>
        <v>G0A 1S0</v>
      </c>
      <c r="L13" s="16" t="str">
        <f>SourceTable[[#This Row],[PHONE]]</f>
        <v xml:space="preserve"> 418-286-4164</v>
      </c>
      <c r="M13" s="16" t="s">
        <v>42</v>
      </c>
      <c r="N13" s="16"/>
      <c r="O13" s="47" t="str">
        <f>IF(TRIM(SourceTable[[#This Row],[Status]])="Closed","&lt;ul&gt;&lt;li&gt;Temporarily closed.&lt;/li&gt;&lt;/ul&gt;","")</f>
        <v/>
      </c>
      <c r="P13" s="47" t="str">
        <f>IF(TRIM(SourceTable[[#This Row],[Status]])="Closed","Closed;Closed;Closed;Closed;Closed;Closed;Closed;","")</f>
        <v/>
      </c>
      <c r="Q13" s="15"/>
      <c r="R13" s="20" t="str">
        <f>IF(SourceTable[[#This Row],[DIESEL EFFICIENT™]]="Yes","Diesel Efficient","")</f>
        <v>Diesel Efficient</v>
      </c>
      <c r="S13" s="20" t="str">
        <f>IF(SourceTable[[#This Row],[DIESEL]]="Yes","Diesel","")</f>
        <v/>
      </c>
      <c r="T13" s="20" t="str">
        <f>IF(SourceTable[[#This Row],[DYED DIESEL]]="Yes","Dyed Diesel","")</f>
        <v/>
      </c>
      <c r="U13" s="20" t="str">
        <f>IF(SourceTable[[#This Row],[GAS AT CARDLOCK]]="Yes","Gas at Cardlock","")</f>
        <v/>
      </c>
      <c r="V13" s="20" t="str">
        <f>IF(SourceTable[[#This Row],[DYED GAS AT CARDLOCK]]="Yes","Dyed Gas At Cardlock","")</f>
        <v/>
      </c>
      <c r="W13" s="20" t="str">
        <f>IF(SourceTable[[#This Row],[BULK DEF]]="Yes","Bulk Def","")</f>
        <v>Bulk Def</v>
      </c>
      <c r="X13" s="20" t="str">
        <f>IF(SourceTable[[#This Row],[RESTAURANT]]="Yes","Restaurant","")</f>
        <v/>
      </c>
      <c r="Y13" s="20" t="str">
        <f>IF(SourceTable[[#This Row],[FAST FOOD]]="Yes","Fast Food","")</f>
        <v>Fast Food</v>
      </c>
      <c r="Z13" s="20" t="str">
        <f>IF(SourceTable[[#This Row],[PARKING]]="Yes","Parking","")</f>
        <v>Parking</v>
      </c>
      <c r="AA13" s="20" t="str">
        <f>IF(SourceTable[[#This Row],[RESTROOMS]]="Yes","Restrooms","")</f>
        <v>Restrooms</v>
      </c>
      <c r="AB13" s="20" t="str">
        <f>IF(SourceTable[[#This Row],[STORE]]="Yes","Store","")</f>
        <v/>
      </c>
      <c r="AC13" s="20" t="str">
        <f>IF(SourceTable[[#This Row],[STORE 24/7]]="Yes","Store 24/7","")</f>
        <v>Store 24/7</v>
      </c>
      <c r="AD13" s="20" t="str">
        <f>IF(SourceTable[[#This Row],[SHOWERS]]="Yes","Showers","")</f>
        <v/>
      </c>
      <c r="AE13" s="20"/>
      <c r="AF13" s="20"/>
      <c r="AG13" s="16" t="str">
        <f>IF(EssoCL_Locs[[#This Row],[Store Amenities_1]]="","",EssoCL_Locs[[#This Row],[Store Amenities_1]])</f>
        <v>Diesel Efficient</v>
      </c>
      <c r="AH13" s="16" t="str">
        <f>IF(EssoCL_Locs[[#This Row],[Store Amenities_2]]="","",EssoCL_Locs[[#This Row],[Store Amenities_2]])</f>
        <v/>
      </c>
      <c r="AI13" s="16" t="str">
        <f>IF(EssoCL_Locs[[#This Row],[Store Amenities_3]]="","",EssoCL_Locs[[#This Row],[Store Amenities_3]])</f>
        <v/>
      </c>
      <c r="AJ13" s="16" t="str">
        <f>IF(EssoCL_Locs[[#This Row],[Store Amenities_4]]="","",EssoCL_Locs[[#This Row],[Store Amenities_4]])</f>
        <v/>
      </c>
      <c r="AK13" s="16" t="str">
        <f>IF(EssoCL_Locs[[#This Row],[Store Amenities_5]]="","",EssoCL_Locs[[#This Row],[Store Amenities_5]])</f>
        <v/>
      </c>
      <c r="AL13" s="16" t="str">
        <f>IF(EssoCL_Locs[[#This Row],[Store Amenities_6]]="","",EssoCL_Locs[[#This Row],[Store Amenities_6]])</f>
        <v>Bulk Def</v>
      </c>
      <c r="AM13" s="16" t="str">
        <f>IF(EssoCL_Locs[[#This Row],[Store Amenities_7]]="","",EssoCL_Locs[[#This Row],[Store Amenities_7]])</f>
        <v/>
      </c>
      <c r="AN13" s="16" t="str">
        <f>IF(EssoCL_Locs[[#This Row],[Store Amenities_8]]="","",EssoCL_Locs[[#This Row],[Store Amenities_8]])</f>
        <v>Fast Food</v>
      </c>
      <c r="AO13" s="16" t="str">
        <f>IF(EssoCL_Locs[[#This Row],[Store Amenities_9]]="","",EssoCL_Locs[[#This Row],[Store Amenities_9]])</f>
        <v>Parking</v>
      </c>
      <c r="AP13" s="16" t="str">
        <f>IF(EssoCL_Locs[[#This Row],[Store Amenities_10]]="","",EssoCL_Locs[[#This Row],[Store Amenities_10]])</f>
        <v>Restrooms</v>
      </c>
      <c r="AQ13" s="16" t="str">
        <f>IF(EssoCL_Locs[[#This Row],[Store Amenities_11]]="","",EssoCL_Locs[[#This Row],[Store Amenities_11]])</f>
        <v/>
      </c>
      <c r="AR13" s="16" t="str">
        <f>IF(EssoCL_Locs[[#This Row],[Store Amenities_12]]="","",EssoCL_Locs[[#This Row],[Store Amenities_12]])</f>
        <v>Store 24/7</v>
      </c>
      <c r="AS13" s="16" t="str">
        <f>IF(EssoCL_Locs[[#This Row],[Store Amenities_13]]="","",EssoCL_Locs[[#This Row],[Store Amenities_13]])</f>
        <v/>
      </c>
      <c r="AT13" s="16" t="str">
        <f>IF(EssoCL_Locs[[#This Row],[Store Amenities_14]]="","",EssoCL_Locs[[#This Row],[Store Amenities_14]])</f>
        <v/>
      </c>
      <c r="AU13" s="16" t="str">
        <f>IF(EssoCL_Locs[[#This Row],[Store Amenities_15]]="","",EssoCL_Locs[[#This Row],[Store Amenities_15]])</f>
        <v/>
      </c>
      <c r="AV13" s="16" t="s">
        <v>27</v>
      </c>
      <c r="AX13" s="45" t="str">
        <f t="shared" si="2"/>
        <v>46.638321/-71.994529</v>
      </c>
      <c r="AY13" s="41" t="str">
        <f t="shared" si="0"/>
        <v>[Diesel Efficient;Diesel Efficient]|[Bulk Def;Bulk Def]|[Fast Food;Fast Food]|[Parking;Parking]|[Restrooms;Restrooms]|[Store 24/7;Store 24/7]</v>
      </c>
      <c r="AZ13" s="42" t="str">
        <f t="shared" si="1"/>
        <v>[Diesel Efficient;Diesel Efficient]|[Bulk Def;Bulk Def]|[Fast Food;Fast Food]|[Parking;Parking]|[Restrooms;Restrooms]|[Store 24/7;Store 24/7]</v>
      </c>
      <c r="BA13" s="14" t="str">
        <f t="shared" si="3"/>
        <v>524118|Deschambeault|524118 - Deschambeault|46.638321/-71.994529|25 desPins, Deschambeault-Grondines||Deschambeault|QC|G0A 1S0| 418-286-4164|CA|||||"[Diesel Efficient;Diesel Efficient]|[Bulk Def;Bulk Def]|[Fast Food;Fast Food]|[Parking;Parking]|[Restrooms;Restrooms]|[Store 24/7;Store 24/7]"|"[Diesel Efficient;Diesel Efficient]|[Bulk Def;Bulk Def]|[Fast Food;Fast Food]|[Parking;Parking]|[Restrooms;Restrooms]|[Store 24/7;Store 24/7]"|E</v>
      </c>
    </row>
    <row r="14" spans="1:53" x14ac:dyDescent="0.35">
      <c r="A14" s="20"/>
      <c r="B14" s="20" t="str">
        <f>TRIM(SourceTable[[#This Row],[EFS
SITE NUMBER]])</f>
        <v>524106</v>
      </c>
      <c r="C14" s="20" t="str">
        <f>SourceTable[[#This Row],[Location Name]]</f>
        <v>Drummondville</v>
      </c>
      <c r="D14" s="16" t="str">
        <f>EssoCL_Locs[[#This Row],[LocationID]] &amp; " - " &amp; EssoCL_Locs[[#This Row],[Location Name]]</f>
        <v>524106 - Drummondville</v>
      </c>
      <c r="E14" s="35">
        <f>SourceTable[[#This Row],[LATITUDE]]</f>
        <v>45.885671000000002</v>
      </c>
      <c r="F14" s="35">
        <f>SourceTable[[#This Row],[LONGITUDE]]</f>
        <v>-72.538728000000006</v>
      </c>
      <c r="G14" s="35" t="str">
        <f>SourceTable[[#This Row],[Address]]</f>
        <v>2115 rue canadien</v>
      </c>
      <c r="H14" s="20"/>
      <c r="I14" s="36" t="str">
        <f>SourceTable[[#This Row],[City]]</f>
        <v>Drummondville</v>
      </c>
      <c r="J14" s="35" t="str">
        <f>RIGHT(SourceTable[[#This Row],[Province]],2)</f>
        <v>QC</v>
      </c>
      <c r="K14" s="35" t="str">
        <f>SourceTable[[#This Row],[Postal Code ]]</f>
        <v>J2C 7V8</v>
      </c>
      <c r="L14" s="16" t="str">
        <f>SourceTable[[#This Row],[PHONE]]</f>
        <v>819-739-2563</v>
      </c>
      <c r="M14" s="16" t="s">
        <v>42</v>
      </c>
      <c r="N14" s="16"/>
      <c r="O14" s="47" t="str">
        <f>IF(TRIM(SourceTable[[#This Row],[Status]])="Closed","&lt;ul&gt;&lt;li&gt;Temporarily closed.&lt;/li&gt;&lt;/ul&gt;","")</f>
        <v/>
      </c>
      <c r="P14" s="47" t="str">
        <f>IF(TRIM(SourceTable[[#This Row],[Status]])="Closed","Closed;Closed;Closed;Closed;Closed;Closed;Closed;","")</f>
        <v/>
      </c>
      <c r="Q14" s="15"/>
      <c r="R14" s="20" t="str">
        <f>IF(SourceTable[[#This Row],[DIESEL EFFICIENT™]]="Yes","Diesel Efficient","")</f>
        <v>Diesel Efficient</v>
      </c>
      <c r="S14" s="20" t="str">
        <f>IF(SourceTable[[#This Row],[DIESEL]]="Yes","Diesel","")</f>
        <v/>
      </c>
      <c r="T14" s="20" t="str">
        <f>IF(SourceTable[[#This Row],[DYED DIESEL]]="Yes","Dyed Diesel","")</f>
        <v/>
      </c>
      <c r="U14" s="20" t="str">
        <f>IF(SourceTable[[#This Row],[GAS AT CARDLOCK]]="Yes","Gas at Cardlock","")</f>
        <v/>
      </c>
      <c r="V14" s="20" t="str">
        <f>IF(SourceTable[[#This Row],[DYED GAS AT CARDLOCK]]="Yes","Dyed Gas At Cardlock","")</f>
        <v/>
      </c>
      <c r="W14" s="20" t="str">
        <f>IF(SourceTable[[#This Row],[BULK DEF]]="Yes","Bulk Def","")</f>
        <v>Bulk Def</v>
      </c>
      <c r="X14" s="16" t="str">
        <f>IF(SourceTable[[#This Row],[RESTAURANT]]="Yes","Restaurant","")</f>
        <v>Restaurant</v>
      </c>
      <c r="Y14" s="16" t="str">
        <f>IF(SourceTable[[#This Row],[FAST FOOD]]="Yes","Fast Food","")</f>
        <v/>
      </c>
      <c r="Z14" s="16" t="str">
        <f>IF(SourceTable[[#This Row],[PARKING]]="Yes","Parking","")</f>
        <v>Parking</v>
      </c>
      <c r="AA14" s="16" t="str">
        <f>IF(SourceTable[[#This Row],[RESTROOMS]]="Yes","Restrooms","")</f>
        <v>Restrooms</v>
      </c>
      <c r="AB14" s="16" t="str">
        <f>IF(SourceTable[[#This Row],[STORE]]="Yes","Store","")</f>
        <v/>
      </c>
      <c r="AC14" s="16" t="str">
        <f>IF(SourceTable[[#This Row],[STORE 24/7]]="Yes","Store 24/7","")</f>
        <v>Store 24/7</v>
      </c>
      <c r="AD14" s="16" t="str">
        <f>IF(SourceTable[[#This Row],[SHOWERS]]="Yes","Showers","")</f>
        <v/>
      </c>
      <c r="AE14" s="16"/>
      <c r="AF14" s="16"/>
      <c r="AG14" s="16" t="str">
        <f>IF(EssoCL_Locs[[#This Row],[Store Amenities_1]]="","",EssoCL_Locs[[#This Row],[Store Amenities_1]])</f>
        <v>Diesel Efficient</v>
      </c>
      <c r="AH14" s="16" t="str">
        <f>IF(EssoCL_Locs[[#This Row],[Store Amenities_2]]="","",EssoCL_Locs[[#This Row],[Store Amenities_2]])</f>
        <v/>
      </c>
      <c r="AI14" s="16" t="str">
        <f>IF(EssoCL_Locs[[#This Row],[Store Amenities_3]]="","",EssoCL_Locs[[#This Row],[Store Amenities_3]])</f>
        <v/>
      </c>
      <c r="AJ14" s="16" t="str">
        <f>IF(EssoCL_Locs[[#This Row],[Store Amenities_4]]="","",EssoCL_Locs[[#This Row],[Store Amenities_4]])</f>
        <v/>
      </c>
      <c r="AK14" s="16" t="str">
        <f>IF(EssoCL_Locs[[#This Row],[Store Amenities_5]]="","",EssoCL_Locs[[#This Row],[Store Amenities_5]])</f>
        <v/>
      </c>
      <c r="AL14" s="16" t="str">
        <f>IF(EssoCL_Locs[[#This Row],[Store Amenities_6]]="","",EssoCL_Locs[[#This Row],[Store Amenities_6]])</f>
        <v>Bulk Def</v>
      </c>
      <c r="AM14" s="16" t="str">
        <f>IF(EssoCL_Locs[[#This Row],[Store Amenities_7]]="","",EssoCL_Locs[[#This Row],[Store Amenities_7]])</f>
        <v>Restaurant</v>
      </c>
      <c r="AN14" s="16" t="str">
        <f>IF(EssoCL_Locs[[#This Row],[Store Amenities_8]]="","",EssoCL_Locs[[#This Row],[Store Amenities_8]])</f>
        <v/>
      </c>
      <c r="AO14" s="16" t="str">
        <f>IF(EssoCL_Locs[[#This Row],[Store Amenities_9]]="","",EssoCL_Locs[[#This Row],[Store Amenities_9]])</f>
        <v>Parking</v>
      </c>
      <c r="AP14" s="16" t="str">
        <f>IF(EssoCL_Locs[[#This Row],[Store Amenities_10]]="","",EssoCL_Locs[[#This Row],[Store Amenities_10]])</f>
        <v>Restrooms</v>
      </c>
      <c r="AQ14" s="16" t="str">
        <f>IF(EssoCL_Locs[[#This Row],[Store Amenities_11]]="","",EssoCL_Locs[[#This Row],[Store Amenities_11]])</f>
        <v/>
      </c>
      <c r="AR14" s="16" t="str">
        <f>IF(EssoCL_Locs[[#This Row],[Store Amenities_12]]="","",EssoCL_Locs[[#This Row],[Store Amenities_12]])</f>
        <v>Store 24/7</v>
      </c>
      <c r="AS14" s="16" t="str">
        <f>IF(EssoCL_Locs[[#This Row],[Store Amenities_13]]="","",EssoCL_Locs[[#This Row],[Store Amenities_13]])</f>
        <v/>
      </c>
      <c r="AT14" s="16" t="str">
        <f>IF(EssoCL_Locs[[#This Row],[Store Amenities_14]]="","",EssoCL_Locs[[#This Row],[Store Amenities_14]])</f>
        <v/>
      </c>
      <c r="AU14" s="16" t="str">
        <f>IF(EssoCL_Locs[[#This Row],[Store Amenities_15]]="","",EssoCL_Locs[[#This Row],[Store Amenities_15]])</f>
        <v/>
      </c>
      <c r="AV14" s="16" t="s">
        <v>27</v>
      </c>
      <c r="AX14" s="45" t="str">
        <f t="shared" si="2"/>
        <v>45.885671/-72.538728</v>
      </c>
      <c r="AY14" s="41" t="str">
        <f t="shared" si="0"/>
        <v>[Diesel Efficient;Diesel Efficient]|[Bulk Def;Bulk Def]|[Restaurant;Restaurant]|[Parking;Parking]|[Restrooms;Restrooms]|[Store 24/7;Store 24/7]</v>
      </c>
      <c r="AZ14" s="42" t="str">
        <f t="shared" si="1"/>
        <v>[Diesel Efficient;Diesel Efficient]|[Bulk Def;Bulk Def]|[Restaurant;Restaurant]|[Parking;Parking]|[Restrooms;Restrooms]|[Store 24/7;Store 24/7]</v>
      </c>
      <c r="BA14" s="14" t="str">
        <f t="shared" si="3"/>
        <v>524106|Drummondville|524106 - Drummondville|45.885671/-72.538728|2115 rue canadien||Drummondville|QC|J2C 7V8|819-739-2563|CA|||||"[Diesel Efficient;Diesel Efficient]|[Bulk Def;Bulk Def]|[Restaurant;Restaurant]|[Parking;Parking]|[Restrooms;Restrooms]|[Store 24/7;Store 24/7]"|"[Diesel Efficient;Diesel Efficient]|[Bulk Def;Bulk Def]|[Restaurant;Restaurant]|[Parking;Parking]|[Restrooms;Restrooms]|[Store 24/7;Store 24/7]"|E</v>
      </c>
    </row>
    <row r="15" spans="1:53" x14ac:dyDescent="0.35">
      <c r="A15" s="20"/>
      <c r="B15" s="20" t="str">
        <f>TRIM(SourceTable[[#This Row],[EFS
SITE NUMBER]])</f>
        <v>546174</v>
      </c>
      <c r="C15" s="20" t="str">
        <f>SourceTable[[#This Row],[Location Name]]</f>
        <v>Mont-Joli</v>
      </c>
      <c r="D15" s="16" t="str">
        <f>EssoCL_Locs[[#This Row],[LocationID]] &amp; " - " &amp; EssoCL_Locs[[#This Row],[Location Name]]</f>
        <v>546174 - Mont-Joli</v>
      </c>
      <c r="E15" s="35">
        <f>SourceTable[[#This Row],[LATITUDE]]</f>
        <v>48.598689999999998</v>
      </c>
      <c r="F15" s="35">
        <f>SourceTable[[#This Row],[LONGITUDE]]</f>
        <v>-68.20796</v>
      </c>
      <c r="G15" s="35" t="str">
        <f>SourceTable[[#This Row],[Address]]</f>
        <v>1000 B, rue Piché</v>
      </c>
      <c r="H15" s="20"/>
      <c r="I15" s="36" t="str">
        <f>SourceTable[[#This Row],[City]]</f>
        <v>Mont-Joli</v>
      </c>
      <c r="J15" s="35" t="str">
        <f>RIGHT(SourceTable[[#This Row],[Province]],2)</f>
        <v>QC</v>
      </c>
      <c r="K15" s="35" t="str">
        <f>SourceTable[[#This Row],[Postal Code ]]</f>
        <v>G5H 0B9</v>
      </c>
      <c r="L15" s="16" t="str">
        <f>SourceTable[[#This Row],[PHONE]]</f>
        <v>450-759-7979</v>
      </c>
      <c r="M15" s="16" t="s">
        <v>42</v>
      </c>
      <c r="N15" s="16"/>
      <c r="O15" s="47" t="str">
        <f>IF(TRIM(SourceTable[[#This Row],[Status]])="Closed","&lt;ul&gt;&lt;li&gt;Temporarily closed.&lt;/li&gt;&lt;/ul&gt;","")</f>
        <v/>
      </c>
      <c r="P15" s="47" t="str">
        <f>IF(TRIM(SourceTable[[#This Row],[Status]])="Closed","Closed;Closed;Closed;Closed;Closed;Closed;Closed;","")</f>
        <v/>
      </c>
      <c r="Q15" s="15"/>
      <c r="R15" s="20" t="str">
        <f>IF(SourceTable[[#This Row],[DIESEL EFFICIENT™]]="Yes","Diesel Efficient","")</f>
        <v>Diesel Efficient</v>
      </c>
      <c r="S15" s="20" t="str">
        <f>IF(SourceTable[[#This Row],[DIESEL]]="Yes","Diesel","")</f>
        <v/>
      </c>
      <c r="T15" s="20" t="str">
        <f>IF(SourceTable[[#This Row],[DYED DIESEL]]="Yes","Dyed Diesel","")</f>
        <v/>
      </c>
      <c r="U15" s="20" t="str">
        <f>IF(SourceTable[[#This Row],[GAS AT CARDLOCK]]="Yes","Gas at Cardlock","")</f>
        <v/>
      </c>
      <c r="V15" s="20" t="str">
        <f>IF(SourceTable[[#This Row],[DYED GAS AT CARDLOCK]]="Yes","Dyed Gas At Cardlock","")</f>
        <v/>
      </c>
      <c r="W15" s="20" t="str">
        <f>IF(SourceTable[[#This Row],[BULK DEF]]="Yes","Bulk Def","")</f>
        <v>Bulk Def</v>
      </c>
      <c r="X15" s="16" t="str">
        <f>IF(SourceTable[[#This Row],[RESTAURANT]]="Yes","Restaurant","")</f>
        <v/>
      </c>
      <c r="Y15" s="16" t="str">
        <f>IF(SourceTable[[#This Row],[FAST FOOD]]="Yes","Fast Food","")</f>
        <v/>
      </c>
      <c r="Z15" s="16" t="str">
        <f>IF(SourceTable[[#This Row],[PARKING]]="Yes","Parking","")</f>
        <v>Parking</v>
      </c>
      <c r="AA15" s="16" t="str">
        <f>IF(SourceTable[[#This Row],[RESTROOMS]]="Yes","Restrooms","")</f>
        <v>Restrooms</v>
      </c>
      <c r="AB15" s="16" t="str">
        <f>IF(SourceTable[[#This Row],[STORE]]="Yes","Store","")</f>
        <v/>
      </c>
      <c r="AC15" s="16" t="str">
        <f>IF(SourceTable[[#This Row],[STORE 24/7]]="Yes","Store 24/7","")</f>
        <v/>
      </c>
      <c r="AD15" s="16" t="str">
        <f>IF(SourceTable[[#This Row],[SHOWERS]]="Yes","Showers","")</f>
        <v/>
      </c>
      <c r="AE15" s="16"/>
      <c r="AF15" s="16"/>
      <c r="AG15" s="16" t="str">
        <f>IF(EssoCL_Locs[[#This Row],[Store Amenities_1]]="","",EssoCL_Locs[[#This Row],[Store Amenities_1]])</f>
        <v>Diesel Efficient</v>
      </c>
      <c r="AH15" s="16" t="str">
        <f>IF(EssoCL_Locs[[#This Row],[Store Amenities_2]]="","",EssoCL_Locs[[#This Row],[Store Amenities_2]])</f>
        <v/>
      </c>
      <c r="AI15" s="16" t="str">
        <f>IF(EssoCL_Locs[[#This Row],[Store Amenities_3]]="","",EssoCL_Locs[[#This Row],[Store Amenities_3]])</f>
        <v/>
      </c>
      <c r="AJ15" s="16" t="str">
        <f>IF(EssoCL_Locs[[#This Row],[Store Amenities_4]]="","",EssoCL_Locs[[#This Row],[Store Amenities_4]])</f>
        <v/>
      </c>
      <c r="AK15" s="16" t="str">
        <f>IF(EssoCL_Locs[[#This Row],[Store Amenities_5]]="","",EssoCL_Locs[[#This Row],[Store Amenities_5]])</f>
        <v/>
      </c>
      <c r="AL15" s="16" t="str">
        <f>IF(EssoCL_Locs[[#This Row],[Store Amenities_6]]="","",EssoCL_Locs[[#This Row],[Store Amenities_6]])</f>
        <v>Bulk Def</v>
      </c>
      <c r="AM15" s="16" t="str">
        <f>IF(EssoCL_Locs[[#This Row],[Store Amenities_7]]="","",EssoCL_Locs[[#This Row],[Store Amenities_7]])</f>
        <v/>
      </c>
      <c r="AN15" s="16" t="str">
        <f>IF(EssoCL_Locs[[#This Row],[Store Amenities_8]]="","",EssoCL_Locs[[#This Row],[Store Amenities_8]])</f>
        <v/>
      </c>
      <c r="AO15" s="16" t="str">
        <f>IF(EssoCL_Locs[[#This Row],[Store Amenities_9]]="","",EssoCL_Locs[[#This Row],[Store Amenities_9]])</f>
        <v>Parking</v>
      </c>
      <c r="AP15" s="16" t="str">
        <f>IF(EssoCL_Locs[[#This Row],[Store Amenities_10]]="","",EssoCL_Locs[[#This Row],[Store Amenities_10]])</f>
        <v>Restrooms</v>
      </c>
      <c r="AQ15" s="16" t="str">
        <f>IF(EssoCL_Locs[[#This Row],[Store Amenities_11]]="","",EssoCL_Locs[[#This Row],[Store Amenities_11]])</f>
        <v/>
      </c>
      <c r="AR15" s="16" t="str">
        <f>IF(EssoCL_Locs[[#This Row],[Store Amenities_12]]="","",EssoCL_Locs[[#This Row],[Store Amenities_12]])</f>
        <v/>
      </c>
      <c r="AS15" s="16" t="str">
        <f>IF(EssoCL_Locs[[#This Row],[Store Amenities_13]]="","",EssoCL_Locs[[#This Row],[Store Amenities_13]])</f>
        <v/>
      </c>
      <c r="AT15" s="16" t="str">
        <f>IF(EssoCL_Locs[[#This Row],[Store Amenities_14]]="","",EssoCL_Locs[[#This Row],[Store Amenities_14]])</f>
        <v/>
      </c>
      <c r="AU15" s="16" t="str">
        <f>IF(EssoCL_Locs[[#This Row],[Store Amenities_15]]="","",EssoCL_Locs[[#This Row],[Store Amenities_15]])</f>
        <v/>
      </c>
      <c r="AV15" s="16" t="s">
        <v>27</v>
      </c>
      <c r="AX15" s="45" t="str">
        <f t="shared" si="2"/>
        <v>48.59869/-68.20796</v>
      </c>
      <c r="AY15" s="41" t="str">
        <f t="shared" si="0"/>
        <v>[Diesel Efficient;Diesel Efficient]|[Bulk Def;Bulk Def]|[Parking;Parking]|[Restrooms;Restrooms]</v>
      </c>
      <c r="AZ15" s="42" t="str">
        <f t="shared" si="1"/>
        <v>[Diesel Efficient;Diesel Efficient]|[Bulk Def;Bulk Def]|[Parking;Parking]|[Restrooms;Restrooms]</v>
      </c>
      <c r="BA15" s="14" t="str">
        <f t="shared" si="3"/>
        <v>546174|Mont-Joli|546174 - Mont-Joli|48.59869/-68.20796|1000 B, rue Piché||Mont-Joli|QC|G5H 0B9|450-759-7979|CA|||||"[Diesel Efficient;Diesel Efficient]|[Bulk Def;Bulk Def]|[Parking;Parking]|[Restrooms;Restrooms]"|"[Diesel Efficient;Diesel Efficient]|[Bulk Def;Bulk Def]|[Parking;Parking]|[Restrooms;Restrooms]"|E</v>
      </c>
    </row>
    <row r="16" spans="1:53" x14ac:dyDescent="0.35">
      <c r="A16" s="20"/>
      <c r="B16" s="20" t="str">
        <f>TRIM(SourceTable[[#This Row],[EFS
SITE NUMBER]])</f>
        <v>546788</v>
      </c>
      <c r="C16" s="20" t="str">
        <f>SourceTable[[#This Row],[Location Name]]</f>
        <v>Saint-Apollinaire</v>
      </c>
      <c r="D16" s="16" t="str">
        <f>EssoCL_Locs[[#This Row],[LocationID]] &amp; " - " &amp; EssoCL_Locs[[#This Row],[Location Name]]</f>
        <v>546788 - Saint-Apollinaire</v>
      </c>
      <c r="E16" s="35">
        <f>SourceTable[[#This Row],[LATITUDE]]</f>
        <v>46.615079999999999</v>
      </c>
      <c r="F16" s="35">
        <f>SourceTable[[#This Row],[LONGITUDE]]</f>
        <v>-71.516409999999993</v>
      </c>
      <c r="G16" s="35" t="str">
        <f>SourceTable[[#This Row],[Address]]</f>
        <v>495, rue Laurier</v>
      </c>
      <c r="H16" s="20"/>
      <c r="I16" s="36" t="str">
        <f>SourceTable[[#This Row],[City]]</f>
        <v>Saint-Apollinaire</v>
      </c>
      <c r="J16" s="35" t="str">
        <f>RIGHT(SourceTable[[#This Row],[Province]],2)</f>
        <v>QC</v>
      </c>
      <c r="K16" s="35" t="str">
        <f>SourceTable[[#This Row],[Postal Code ]]</f>
        <v>G0S 2E0</v>
      </c>
      <c r="L16" s="16" t="str">
        <f>SourceTable[[#This Row],[PHONE]]</f>
        <v>418-881-2001</v>
      </c>
      <c r="M16" s="16" t="s">
        <v>42</v>
      </c>
      <c r="N16" s="16"/>
      <c r="O16" s="47" t="str">
        <f>IF(TRIM(SourceTable[[#This Row],[Status]])="Closed","&lt;ul&gt;&lt;li&gt;Temporarily closed.&lt;/li&gt;&lt;/ul&gt;","")</f>
        <v/>
      </c>
      <c r="P16" s="47" t="str">
        <f>IF(TRIM(SourceTable[[#This Row],[Status]])="Closed","Closed;Closed;Closed;Closed;Closed;Closed;Closed;","")</f>
        <v/>
      </c>
      <c r="Q16" s="15"/>
      <c r="R16" s="20" t="str">
        <f>IF(SourceTable[[#This Row],[DIESEL EFFICIENT™]]="Yes","Diesel Efficient","")</f>
        <v>Diesel Efficient</v>
      </c>
      <c r="S16" s="20" t="str">
        <f>IF(SourceTable[[#This Row],[DIESEL]]="Yes","Diesel","")</f>
        <v/>
      </c>
      <c r="T16" s="20" t="str">
        <f>IF(SourceTable[[#This Row],[DYED DIESEL]]="Yes","Dyed Diesel","")</f>
        <v/>
      </c>
      <c r="U16" s="20" t="str">
        <f>IF(SourceTable[[#This Row],[GAS AT CARDLOCK]]="Yes","Gas at Cardlock","")</f>
        <v/>
      </c>
      <c r="V16" s="20" t="str">
        <f>IF(SourceTable[[#This Row],[DYED GAS AT CARDLOCK]]="Yes","Dyed Gas At Cardlock","")</f>
        <v/>
      </c>
      <c r="W16" s="20" t="str">
        <f>IF(SourceTable[[#This Row],[BULK DEF]]="Yes","Bulk Def","")</f>
        <v>Bulk Def</v>
      </c>
      <c r="X16" s="16" t="str">
        <f>IF(SourceTable[[#This Row],[RESTAURANT]]="Yes","Restaurant","")</f>
        <v/>
      </c>
      <c r="Y16" s="16" t="str">
        <f>IF(SourceTable[[#This Row],[FAST FOOD]]="Yes","Fast Food","")</f>
        <v>Fast Food</v>
      </c>
      <c r="Z16" s="16" t="str">
        <f>IF(SourceTable[[#This Row],[PARKING]]="Yes","Parking","")</f>
        <v>Parking</v>
      </c>
      <c r="AA16" s="16" t="str">
        <f>IF(SourceTable[[#This Row],[RESTROOMS]]="Yes","Restrooms","")</f>
        <v>Restrooms</v>
      </c>
      <c r="AB16" s="16" t="str">
        <f>IF(SourceTable[[#This Row],[STORE]]="Yes","Store","")</f>
        <v/>
      </c>
      <c r="AC16" s="16" t="str">
        <f>IF(SourceTable[[#This Row],[STORE 24/7]]="Yes","Store 24/7","")</f>
        <v>Store 24/7</v>
      </c>
      <c r="AD16" s="16" t="str">
        <f>IF(SourceTable[[#This Row],[SHOWERS]]="Yes","Showers","")</f>
        <v/>
      </c>
      <c r="AE16" s="16"/>
      <c r="AF16" s="16"/>
      <c r="AG16" s="16" t="str">
        <f>IF(EssoCL_Locs[[#This Row],[Store Amenities_1]]="","",EssoCL_Locs[[#This Row],[Store Amenities_1]])</f>
        <v>Diesel Efficient</v>
      </c>
      <c r="AH16" s="16" t="str">
        <f>IF(EssoCL_Locs[[#This Row],[Store Amenities_2]]="","",EssoCL_Locs[[#This Row],[Store Amenities_2]])</f>
        <v/>
      </c>
      <c r="AI16" s="16" t="str">
        <f>IF(EssoCL_Locs[[#This Row],[Store Amenities_3]]="","",EssoCL_Locs[[#This Row],[Store Amenities_3]])</f>
        <v/>
      </c>
      <c r="AJ16" s="16" t="str">
        <f>IF(EssoCL_Locs[[#This Row],[Store Amenities_4]]="","",EssoCL_Locs[[#This Row],[Store Amenities_4]])</f>
        <v/>
      </c>
      <c r="AK16" s="16" t="str">
        <f>IF(EssoCL_Locs[[#This Row],[Store Amenities_5]]="","",EssoCL_Locs[[#This Row],[Store Amenities_5]])</f>
        <v/>
      </c>
      <c r="AL16" s="16" t="str">
        <f>IF(EssoCL_Locs[[#This Row],[Store Amenities_6]]="","",EssoCL_Locs[[#This Row],[Store Amenities_6]])</f>
        <v>Bulk Def</v>
      </c>
      <c r="AM16" s="16" t="str">
        <f>IF(EssoCL_Locs[[#This Row],[Store Amenities_7]]="","",EssoCL_Locs[[#This Row],[Store Amenities_7]])</f>
        <v/>
      </c>
      <c r="AN16" s="16" t="str">
        <f>IF(EssoCL_Locs[[#This Row],[Store Amenities_8]]="","",EssoCL_Locs[[#This Row],[Store Amenities_8]])</f>
        <v>Fast Food</v>
      </c>
      <c r="AO16" s="16" t="str">
        <f>IF(EssoCL_Locs[[#This Row],[Store Amenities_9]]="","",EssoCL_Locs[[#This Row],[Store Amenities_9]])</f>
        <v>Parking</v>
      </c>
      <c r="AP16" s="16" t="str">
        <f>IF(EssoCL_Locs[[#This Row],[Store Amenities_10]]="","",EssoCL_Locs[[#This Row],[Store Amenities_10]])</f>
        <v>Restrooms</v>
      </c>
      <c r="AQ16" s="16" t="str">
        <f>IF(EssoCL_Locs[[#This Row],[Store Amenities_11]]="","",EssoCL_Locs[[#This Row],[Store Amenities_11]])</f>
        <v/>
      </c>
      <c r="AR16" s="16" t="str">
        <f>IF(EssoCL_Locs[[#This Row],[Store Amenities_12]]="","",EssoCL_Locs[[#This Row],[Store Amenities_12]])</f>
        <v>Store 24/7</v>
      </c>
      <c r="AS16" s="16" t="str">
        <f>IF(EssoCL_Locs[[#This Row],[Store Amenities_13]]="","",EssoCL_Locs[[#This Row],[Store Amenities_13]])</f>
        <v/>
      </c>
      <c r="AT16" s="16" t="str">
        <f>IF(EssoCL_Locs[[#This Row],[Store Amenities_14]]="","",EssoCL_Locs[[#This Row],[Store Amenities_14]])</f>
        <v/>
      </c>
      <c r="AU16" s="16" t="str">
        <f>IF(EssoCL_Locs[[#This Row],[Store Amenities_15]]="","",EssoCL_Locs[[#This Row],[Store Amenities_15]])</f>
        <v/>
      </c>
      <c r="AV16" s="16" t="s">
        <v>27</v>
      </c>
      <c r="AX16" s="45" t="str">
        <f t="shared" si="2"/>
        <v>46.61508/-71.51641</v>
      </c>
      <c r="AY16" s="41" t="str">
        <f t="shared" si="0"/>
        <v>[Diesel Efficient;Diesel Efficient]|[Bulk Def;Bulk Def]|[Fast Food;Fast Food]|[Parking;Parking]|[Restrooms;Restrooms]|[Store 24/7;Store 24/7]</v>
      </c>
      <c r="AZ16" s="42" t="str">
        <f t="shared" si="1"/>
        <v>[Diesel Efficient;Diesel Efficient]|[Bulk Def;Bulk Def]|[Fast Food;Fast Food]|[Parking;Parking]|[Restrooms;Restrooms]|[Store 24/7;Store 24/7]</v>
      </c>
      <c r="BA16" s="14" t="str">
        <f t="shared" si="3"/>
        <v>546788|Saint-Apollinaire|546788 - Saint-Apollinaire|46.61508/-71.51641|495, rue Laurier||Saint-Apollinaire|QC|G0S 2E0|418-881-2001|CA|||||"[Diesel Efficient;Diesel Efficient]|[Bulk Def;Bulk Def]|[Fast Food;Fast Food]|[Parking;Parking]|[Restrooms;Restrooms]|[Store 24/7;Store 24/7]"|"[Diesel Efficient;Diesel Efficient]|[Bulk Def;Bulk Def]|[Fast Food;Fast Food]|[Parking;Parking]|[Restrooms;Restrooms]|[Store 24/7;Store 24/7]"|E</v>
      </c>
    </row>
    <row r="17" spans="1:53" x14ac:dyDescent="0.35">
      <c r="A17" s="20"/>
      <c r="B17" s="20" t="str">
        <f>TRIM(SourceTable[[#This Row],[EFS
SITE NUMBER]])</f>
        <v>524116</v>
      </c>
      <c r="C17" s="20" t="str">
        <f>SourceTable[[#This Row],[Location Name]]</f>
        <v>Stanstead</v>
      </c>
      <c r="D17" s="16" t="str">
        <f>EssoCL_Locs[[#This Row],[LocationID]] &amp; " - " &amp; EssoCL_Locs[[#This Row],[Location Name]]</f>
        <v>524116 - Stanstead</v>
      </c>
      <c r="E17" s="35">
        <f>SourceTable[[#This Row],[LATITUDE]]</f>
        <v>45.023671</v>
      </c>
      <c r="F17" s="35">
        <f>SourceTable[[#This Row],[LONGITUDE]]</f>
        <v>-72.087192000000002</v>
      </c>
      <c r="G17" s="35" t="str">
        <f>SourceTable[[#This Row],[Address]]</f>
        <v>3 Chemin de Fairfax</v>
      </c>
      <c r="H17" s="20"/>
      <c r="I17" s="36" t="str">
        <f>SourceTable[[#This Row],[City]]</f>
        <v>Stanstead</v>
      </c>
      <c r="J17" s="35" t="str">
        <f>RIGHT(SourceTable[[#This Row],[Province]],2)</f>
        <v>QC</v>
      </c>
      <c r="K17" s="35" t="str">
        <f>SourceTable[[#This Row],[Postal Code ]]</f>
        <v>J0B 3E0</v>
      </c>
      <c r="L17" s="16" t="str">
        <f>SourceTable[[#This Row],[PHONE]]</f>
        <v>819-876-7624</v>
      </c>
      <c r="M17" s="16" t="s">
        <v>42</v>
      </c>
      <c r="N17" s="16"/>
      <c r="O17" s="47" t="str">
        <f>IF(TRIM(SourceTable[[#This Row],[Status]])="Closed","&lt;ul&gt;&lt;li&gt;Temporarily closed.&lt;/li&gt;&lt;/ul&gt;","")</f>
        <v/>
      </c>
      <c r="P17" s="47" t="str">
        <f>IF(TRIM(SourceTable[[#This Row],[Status]])="Closed","Closed;Closed;Closed;Closed;Closed;Closed;Closed;","")</f>
        <v/>
      </c>
      <c r="Q17" s="15"/>
      <c r="R17" s="20" t="str">
        <f>IF(SourceTable[[#This Row],[DIESEL EFFICIENT™]]="Yes","Diesel Efficient","")</f>
        <v>Diesel Efficient</v>
      </c>
      <c r="S17" s="20" t="str">
        <f>IF(SourceTable[[#This Row],[DIESEL]]="Yes","Diesel","")</f>
        <v/>
      </c>
      <c r="T17" s="20" t="str">
        <f>IF(SourceTable[[#This Row],[DYED DIESEL]]="Yes","Dyed Diesel","")</f>
        <v/>
      </c>
      <c r="U17" s="20" t="str">
        <f>IF(SourceTable[[#This Row],[GAS AT CARDLOCK]]="Yes","Gas at Cardlock","")</f>
        <v/>
      </c>
      <c r="V17" s="20" t="str">
        <f>IF(SourceTable[[#This Row],[DYED GAS AT CARDLOCK]]="Yes","Dyed Gas At Cardlock","")</f>
        <v/>
      </c>
      <c r="W17" s="20" t="str">
        <f>IF(SourceTable[[#This Row],[BULK DEF]]="Yes","Bulk Def","")</f>
        <v/>
      </c>
      <c r="X17" s="16" t="str">
        <f>IF(SourceTable[[#This Row],[RESTAURANT]]="Yes","Restaurant","")</f>
        <v/>
      </c>
      <c r="Y17" s="16" t="str">
        <f>IF(SourceTable[[#This Row],[FAST FOOD]]="Yes","Fast Food","")</f>
        <v>Fast Food</v>
      </c>
      <c r="Z17" s="16" t="str">
        <f>IF(SourceTable[[#This Row],[PARKING]]="Yes","Parking","")</f>
        <v>Parking</v>
      </c>
      <c r="AA17" s="16" t="str">
        <f>IF(SourceTable[[#This Row],[RESTROOMS]]="Yes","Restrooms","")</f>
        <v>Restrooms</v>
      </c>
      <c r="AB17" s="16" t="str">
        <f>IF(SourceTable[[#This Row],[STORE]]="Yes","Store","")</f>
        <v/>
      </c>
      <c r="AC17" s="16" t="str">
        <f>IF(SourceTable[[#This Row],[STORE 24/7]]="Yes","Store 24/7","")</f>
        <v>Store 24/7</v>
      </c>
      <c r="AD17" s="16" t="str">
        <f>IF(SourceTable[[#This Row],[SHOWERS]]="Yes","Showers","")</f>
        <v>Showers</v>
      </c>
      <c r="AE17" s="16"/>
      <c r="AF17" s="16"/>
      <c r="AG17" s="16" t="str">
        <f>IF(EssoCL_Locs[[#This Row],[Store Amenities_1]]="","",EssoCL_Locs[[#This Row],[Store Amenities_1]])</f>
        <v>Diesel Efficient</v>
      </c>
      <c r="AH17" s="16" t="str">
        <f>IF(EssoCL_Locs[[#This Row],[Store Amenities_2]]="","",EssoCL_Locs[[#This Row],[Store Amenities_2]])</f>
        <v/>
      </c>
      <c r="AI17" s="16" t="str">
        <f>IF(EssoCL_Locs[[#This Row],[Store Amenities_3]]="","",EssoCL_Locs[[#This Row],[Store Amenities_3]])</f>
        <v/>
      </c>
      <c r="AJ17" s="16" t="str">
        <f>IF(EssoCL_Locs[[#This Row],[Store Amenities_4]]="","",EssoCL_Locs[[#This Row],[Store Amenities_4]])</f>
        <v/>
      </c>
      <c r="AK17" s="16" t="str">
        <f>IF(EssoCL_Locs[[#This Row],[Store Amenities_5]]="","",EssoCL_Locs[[#This Row],[Store Amenities_5]])</f>
        <v/>
      </c>
      <c r="AL17" s="16" t="str">
        <f>IF(EssoCL_Locs[[#This Row],[Store Amenities_6]]="","",EssoCL_Locs[[#This Row],[Store Amenities_6]])</f>
        <v/>
      </c>
      <c r="AM17" s="16" t="str">
        <f>IF(EssoCL_Locs[[#This Row],[Store Amenities_7]]="","",EssoCL_Locs[[#This Row],[Store Amenities_7]])</f>
        <v/>
      </c>
      <c r="AN17" s="16" t="str">
        <f>IF(EssoCL_Locs[[#This Row],[Store Amenities_8]]="","",EssoCL_Locs[[#This Row],[Store Amenities_8]])</f>
        <v>Fast Food</v>
      </c>
      <c r="AO17" s="16" t="str">
        <f>IF(EssoCL_Locs[[#This Row],[Store Amenities_9]]="","",EssoCL_Locs[[#This Row],[Store Amenities_9]])</f>
        <v>Parking</v>
      </c>
      <c r="AP17" s="16" t="str">
        <f>IF(EssoCL_Locs[[#This Row],[Store Amenities_10]]="","",EssoCL_Locs[[#This Row],[Store Amenities_10]])</f>
        <v>Restrooms</v>
      </c>
      <c r="AQ17" s="16" t="str">
        <f>IF(EssoCL_Locs[[#This Row],[Store Amenities_11]]="","",EssoCL_Locs[[#This Row],[Store Amenities_11]])</f>
        <v/>
      </c>
      <c r="AR17" s="16" t="str">
        <f>IF(EssoCL_Locs[[#This Row],[Store Amenities_12]]="","",EssoCL_Locs[[#This Row],[Store Amenities_12]])</f>
        <v>Store 24/7</v>
      </c>
      <c r="AS17" s="16" t="str">
        <f>IF(EssoCL_Locs[[#This Row],[Store Amenities_13]]="","",EssoCL_Locs[[#This Row],[Store Amenities_13]])</f>
        <v>Showers</v>
      </c>
      <c r="AT17" s="16" t="str">
        <f>IF(EssoCL_Locs[[#This Row],[Store Amenities_14]]="","",EssoCL_Locs[[#This Row],[Store Amenities_14]])</f>
        <v/>
      </c>
      <c r="AU17" s="16" t="str">
        <f>IF(EssoCL_Locs[[#This Row],[Store Amenities_15]]="","",EssoCL_Locs[[#This Row],[Store Amenities_15]])</f>
        <v/>
      </c>
      <c r="AV17" s="16" t="s">
        <v>27</v>
      </c>
      <c r="AX17" s="45" t="str">
        <f t="shared" si="2"/>
        <v>45.023671/-72.087192</v>
      </c>
      <c r="AY17" s="41" t="str">
        <f t="shared" si="0"/>
        <v>[Diesel Efficient;Diesel Efficient]|[Fast Food;Fast Food]|[Parking;Parking]|[Restrooms;Restrooms]|[Store 24/7;Store 24/7]|[Showers;Showers]</v>
      </c>
      <c r="AZ17" s="42" t="str">
        <f t="shared" si="1"/>
        <v>[Diesel Efficient;Diesel Efficient]|[Fast Food;Fast Food]|[Parking;Parking]|[Restrooms;Restrooms]|[Store 24/7;Store 24/7]|[Showers;Showers]</v>
      </c>
      <c r="BA17" s="14" t="str">
        <f t="shared" si="3"/>
        <v>524116|Stanstead|524116 - Stanstead|45.023671/-72.087192|3 Chemin de Fairfax||Stanstead|QC|J0B 3E0|819-876-7624|CA|||||"[Diesel Efficient;Diesel Efficient]|[Fast Food;Fast Food]|[Parking;Parking]|[Restrooms;Restrooms]|[Store 24/7;Store 24/7]|[Showers;Showers]"|"[Diesel Efficient;Diesel Efficient]|[Fast Food;Fast Food]|[Parking;Parking]|[Restrooms;Restrooms]|[Store 24/7;Store 24/7]|[Showers;Showers]"|E</v>
      </c>
    </row>
    <row r="18" spans="1:53" x14ac:dyDescent="0.35">
      <c r="A18" s="20"/>
      <c r="B18" s="20" t="str">
        <f>TRIM(SourceTable[[#This Row],[EFS
SITE NUMBER]])</f>
        <v>519431</v>
      </c>
      <c r="C18" s="20" t="str">
        <f>SourceTable[[#This Row],[Location Name]]</f>
        <v>Ste-Helene-de-Bagot</v>
      </c>
      <c r="D18" s="16" t="str">
        <f>EssoCL_Locs[[#This Row],[LocationID]] &amp; " - " &amp; EssoCL_Locs[[#This Row],[Location Name]]</f>
        <v>519431 - Ste-Helene-de-Bagot</v>
      </c>
      <c r="E18" s="35">
        <f>SourceTable[[#This Row],[LATITUDE]]</f>
        <v>45.735312999999998</v>
      </c>
      <c r="F18" s="35">
        <f>SourceTable[[#This Row],[LONGITUDE]]</f>
        <v>-72.740071</v>
      </c>
      <c r="G18" s="35" t="str">
        <f>SourceTable[[#This Row],[Address]]</f>
        <v>549, 3e Rang, Ste-Hélène-de-Bagot</v>
      </c>
      <c r="H18" s="20"/>
      <c r="I18" s="36" t="str">
        <f>SourceTable[[#This Row],[City]]</f>
        <v>Ste-Hélène-de-Bagot</v>
      </c>
      <c r="J18" s="35" t="str">
        <f>RIGHT(SourceTable[[#This Row],[Province]],2)</f>
        <v>QC</v>
      </c>
      <c r="K18" s="35" t="str">
        <f>SourceTable[[#This Row],[Postal Code ]]</f>
        <v>J0H 1M0</v>
      </c>
      <c r="L18" s="16" t="str">
        <f>SourceTable[[#This Row],[PHONE]]</f>
        <v>450-791-2122</v>
      </c>
      <c r="M18" s="16" t="s">
        <v>42</v>
      </c>
      <c r="N18" s="16"/>
      <c r="O18" s="47" t="str">
        <f>IF(TRIM(SourceTable[[#This Row],[Status]])="Closed","&lt;ul&gt;&lt;li&gt;Temporarily closed.&lt;/li&gt;&lt;/ul&gt;","")</f>
        <v/>
      </c>
      <c r="P18" s="47" t="str">
        <f>IF(TRIM(SourceTable[[#This Row],[Status]])="Closed","Closed;Closed;Closed;Closed;Closed;Closed;Closed;","")</f>
        <v/>
      </c>
      <c r="Q18" s="15"/>
      <c r="R18" s="20" t="str">
        <f>IF(SourceTable[[#This Row],[DIESEL EFFICIENT™]]="Yes","Diesel Efficient","")</f>
        <v>Diesel Efficient</v>
      </c>
      <c r="S18" s="20" t="str">
        <f>IF(SourceTable[[#This Row],[DIESEL]]="Yes","Diesel","")</f>
        <v/>
      </c>
      <c r="T18" s="20" t="str">
        <f>IF(SourceTable[[#This Row],[DYED DIESEL]]="Yes","Dyed Diesel","")</f>
        <v/>
      </c>
      <c r="U18" s="20" t="str">
        <f>IF(SourceTable[[#This Row],[GAS AT CARDLOCK]]="Yes","Gas at Cardlock","")</f>
        <v/>
      </c>
      <c r="V18" s="20" t="str">
        <f>IF(SourceTable[[#This Row],[DYED GAS AT CARDLOCK]]="Yes","Dyed Gas At Cardlock","")</f>
        <v/>
      </c>
      <c r="W18" s="20" t="str">
        <f>IF(SourceTable[[#This Row],[BULK DEF]]="Yes","Bulk Def","")</f>
        <v>Bulk Def</v>
      </c>
      <c r="X18" s="16" t="str">
        <f>IF(SourceTable[[#This Row],[RESTAURANT]]="Yes","Restaurant","")</f>
        <v>Restaurant</v>
      </c>
      <c r="Y18" s="16" t="str">
        <f>IF(SourceTable[[#This Row],[FAST FOOD]]="Yes","Fast Food","")</f>
        <v/>
      </c>
      <c r="Z18" s="16" t="str">
        <f>IF(SourceTable[[#This Row],[PARKING]]="Yes","Parking","")</f>
        <v>Parking</v>
      </c>
      <c r="AA18" s="16" t="str">
        <f>IF(SourceTable[[#This Row],[RESTROOMS]]="Yes","Restrooms","")</f>
        <v>Restrooms</v>
      </c>
      <c r="AB18" s="16" t="str">
        <f>IF(SourceTable[[#This Row],[STORE]]="Yes","Store","")</f>
        <v/>
      </c>
      <c r="AC18" s="16" t="str">
        <f>IF(SourceTable[[#This Row],[STORE 24/7]]="Yes","Store 24/7","")</f>
        <v>Store 24/7</v>
      </c>
      <c r="AD18" s="16" t="str">
        <f>IF(SourceTable[[#This Row],[SHOWERS]]="Yes","Showers","")</f>
        <v>Showers</v>
      </c>
      <c r="AE18" s="16"/>
      <c r="AF18" s="16"/>
      <c r="AG18" s="16" t="str">
        <f>IF(EssoCL_Locs[[#This Row],[Store Amenities_1]]="","",EssoCL_Locs[[#This Row],[Store Amenities_1]])</f>
        <v>Diesel Efficient</v>
      </c>
      <c r="AH18" s="16" t="str">
        <f>IF(EssoCL_Locs[[#This Row],[Store Amenities_2]]="","",EssoCL_Locs[[#This Row],[Store Amenities_2]])</f>
        <v/>
      </c>
      <c r="AI18" s="16" t="str">
        <f>IF(EssoCL_Locs[[#This Row],[Store Amenities_3]]="","",EssoCL_Locs[[#This Row],[Store Amenities_3]])</f>
        <v/>
      </c>
      <c r="AJ18" s="16" t="str">
        <f>IF(EssoCL_Locs[[#This Row],[Store Amenities_4]]="","",EssoCL_Locs[[#This Row],[Store Amenities_4]])</f>
        <v/>
      </c>
      <c r="AK18" s="16" t="str">
        <f>IF(EssoCL_Locs[[#This Row],[Store Amenities_5]]="","",EssoCL_Locs[[#This Row],[Store Amenities_5]])</f>
        <v/>
      </c>
      <c r="AL18" s="16" t="str">
        <f>IF(EssoCL_Locs[[#This Row],[Store Amenities_6]]="","",EssoCL_Locs[[#This Row],[Store Amenities_6]])</f>
        <v>Bulk Def</v>
      </c>
      <c r="AM18" s="16" t="str">
        <f>IF(EssoCL_Locs[[#This Row],[Store Amenities_7]]="","",EssoCL_Locs[[#This Row],[Store Amenities_7]])</f>
        <v>Restaurant</v>
      </c>
      <c r="AN18" s="16" t="str">
        <f>IF(EssoCL_Locs[[#This Row],[Store Amenities_8]]="","",EssoCL_Locs[[#This Row],[Store Amenities_8]])</f>
        <v/>
      </c>
      <c r="AO18" s="16" t="str">
        <f>IF(EssoCL_Locs[[#This Row],[Store Amenities_9]]="","",EssoCL_Locs[[#This Row],[Store Amenities_9]])</f>
        <v>Parking</v>
      </c>
      <c r="AP18" s="16" t="str">
        <f>IF(EssoCL_Locs[[#This Row],[Store Amenities_10]]="","",EssoCL_Locs[[#This Row],[Store Amenities_10]])</f>
        <v>Restrooms</v>
      </c>
      <c r="AQ18" s="16" t="str">
        <f>IF(EssoCL_Locs[[#This Row],[Store Amenities_11]]="","",EssoCL_Locs[[#This Row],[Store Amenities_11]])</f>
        <v/>
      </c>
      <c r="AR18" s="16" t="str">
        <f>IF(EssoCL_Locs[[#This Row],[Store Amenities_12]]="","",EssoCL_Locs[[#This Row],[Store Amenities_12]])</f>
        <v>Store 24/7</v>
      </c>
      <c r="AS18" s="16" t="str">
        <f>IF(EssoCL_Locs[[#This Row],[Store Amenities_13]]="","",EssoCL_Locs[[#This Row],[Store Amenities_13]])</f>
        <v>Showers</v>
      </c>
      <c r="AT18" s="16" t="str">
        <f>IF(EssoCL_Locs[[#This Row],[Store Amenities_14]]="","",EssoCL_Locs[[#This Row],[Store Amenities_14]])</f>
        <v/>
      </c>
      <c r="AU18" s="16" t="str">
        <f>IF(EssoCL_Locs[[#This Row],[Store Amenities_15]]="","",EssoCL_Locs[[#This Row],[Store Amenities_15]])</f>
        <v/>
      </c>
      <c r="AV18" s="16" t="s">
        <v>27</v>
      </c>
      <c r="AX18" s="45" t="str">
        <f t="shared" si="2"/>
        <v>45.735313/-72.740071</v>
      </c>
      <c r="AY18" s="41" t="str">
        <f t="shared" si="0"/>
        <v>[Diesel Efficient;Diesel Efficient]|[Bulk Def;Bulk Def]|[Restaurant;Restaurant]|[Parking;Parking]|[Restrooms;Restrooms]|[Store 24/7;Store 24/7]|[Showers;Showers]</v>
      </c>
      <c r="AZ18" s="42" t="str">
        <f t="shared" si="1"/>
        <v>[Diesel Efficient;Diesel Efficient]|[Bulk Def;Bulk Def]|[Restaurant;Restaurant]|[Parking;Parking]|[Restrooms;Restrooms]|[Store 24/7;Store 24/7]|[Showers;Showers]</v>
      </c>
      <c r="BA18" s="14" t="str">
        <f t="shared" si="3"/>
        <v>519431|Ste-Helene-de-Bagot|519431 - Ste-Helene-de-Bagot|45.735313/-72.740071|549, 3e Rang, Ste-Hélène-de-Bagot||Ste-Hélène-de-Bagot|QC|J0H 1M0|450-791-2122|CA|||||"[Diesel Efficient;Diesel Efficient]|[Bulk Def;Bulk Def]|[Restaurant;Restaurant]|[Parking;Parking]|[Restrooms;Restrooms]|[Store 24/7;Store 24/7]|[Showers;Showers]"|"[Diesel Efficient;Diesel Efficient]|[Bulk Def;Bulk Def]|[Restaurant;Restaurant]|[Parking;Parking]|[Restrooms;Restrooms]|[Store 24/7;Store 24/7]|[Showers;Showers]"|E</v>
      </c>
    </row>
    <row r="19" spans="1:53" x14ac:dyDescent="0.35">
      <c r="A19" s="20"/>
      <c r="B19" s="20" t="str">
        <f>TRIM(SourceTable[[#This Row],[EFS
SITE NUMBER]])</f>
        <v>524565</v>
      </c>
      <c r="C19" s="20" t="str">
        <f>SourceTable[[#This Row],[Location Name]]</f>
        <v>Spencerville Travel Centre</v>
      </c>
      <c r="D19" s="16" t="str">
        <f>EssoCL_Locs[[#This Row],[LocationID]] &amp; " - " &amp; EssoCL_Locs[[#This Row],[Location Name]]</f>
        <v>524565 - Spencerville Travel Centre</v>
      </c>
      <c r="E19" s="35">
        <f>SourceTable[[#This Row],[LATITUDE]]</f>
        <v>44.759819999999998</v>
      </c>
      <c r="F19" s="35">
        <f>SourceTable[[#This Row],[LONGITUDE]]</f>
        <v>-75.483333999999999</v>
      </c>
      <c r="G19" s="35" t="str">
        <f>SourceTable[[#This Row],[Address]]</f>
        <v>2025 County Road 44</v>
      </c>
      <c r="H19" s="20"/>
      <c r="I19" s="36" t="str">
        <f>SourceTable[[#This Row],[City]]</f>
        <v>Spencerville</v>
      </c>
      <c r="J19" s="35" t="str">
        <f>RIGHT(SourceTable[[#This Row],[Province]],2)</f>
        <v>ON</v>
      </c>
      <c r="K19" s="35" t="str">
        <f>SourceTable[[#This Row],[Postal Code ]]</f>
        <v>K0E 1X0</v>
      </c>
      <c r="L19" s="16" t="str">
        <f>SourceTable[[#This Row],[PHONE]]</f>
        <v>613-925-5158</v>
      </c>
      <c r="M19" s="16" t="s">
        <v>42</v>
      </c>
      <c r="N19" s="16"/>
      <c r="O19" s="47" t="str">
        <f>IF(TRIM(SourceTable[[#This Row],[Status]])="Closed","&lt;ul&gt;&lt;li&gt;Temporarily closed.&lt;/li&gt;&lt;/ul&gt;","")</f>
        <v/>
      </c>
      <c r="P19" s="47" t="str">
        <f>IF(TRIM(SourceTable[[#This Row],[Status]])="Closed","Closed;Closed;Closed;Closed;Closed;Closed;Closed;","")</f>
        <v/>
      </c>
      <c r="Q19" s="15"/>
      <c r="R19" s="20" t="str">
        <f>IF(SourceTable[[#This Row],[DIESEL EFFICIENT™]]="Yes","Diesel Efficient","")</f>
        <v>Diesel Efficient</v>
      </c>
      <c r="S19" s="20" t="str">
        <f>IF(SourceTable[[#This Row],[DIESEL]]="Yes","Diesel","")</f>
        <v/>
      </c>
      <c r="T19" s="20" t="str">
        <f>IF(SourceTable[[#This Row],[DYED DIESEL]]="Yes","Dyed Diesel","")</f>
        <v/>
      </c>
      <c r="U19" s="20" t="str">
        <f>IF(SourceTable[[#This Row],[GAS AT CARDLOCK]]="Yes","Gas at Cardlock","")</f>
        <v/>
      </c>
      <c r="V19" s="20" t="str">
        <f>IF(SourceTable[[#This Row],[DYED GAS AT CARDLOCK]]="Yes","Dyed Gas At Cardlock","")</f>
        <v/>
      </c>
      <c r="W19" s="20" t="str">
        <f>IF(SourceTable[[#This Row],[BULK DEF]]="Yes","Bulk Def","")</f>
        <v/>
      </c>
      <c r="X19" s="16" t="str">
        <f>IF(SourceTable[[#This Row],[RESTAURANT]]="Yes","Restaurant","")</f>
        <v>Restaurant</v>
      </c>
      <c r="Y19" s="16" t="str">
        <f>IF(SourceTable[[#This Row],[FAST FOOD]]="Yes","Fast Food","")</f>
        <v/>
      </c>
      <c r="Z19" s="16" t="str">
        <f>IF(SourceTable[[#This Row],[PARKING]]="Yes","Parking","")</f>
        <v>Parking</v>
      </c>
      <c r="AA19" s="16" t="str">
        <f>IF(SourceTable[[#This Row],[RESTROOMS]]="Yes","Restrooms","")</f>
        <v>Restrooms</v>
      </c>
      <c r="AB19" s="16" t="str">
        <f>IF(SourceTable[[#This Row],[STORE]]="Yes","Store","")</f>
        <v>Store</v>
      </c>
      <c r="AC19" s="16" t="str">
        <f>IF(SourceTable[[#This Row],[STORE 24/7]]="Yes","Store 24/7","")</f>
        <v/>
      </c>
      <c r="AD19" s="16" t="str">
        <f>IF(SourceTable[[#This Row],[SHOWERS]]="Yes","Showers","")</f>
        <v>Showers</v>
      </c>
      <c r="AE19" s="16"/>
      <c r="AF19" s="16"/>
      <c r="AG19" s="16" t="str">
        <f>IF(EssoCL_Locs[[#This Row],[Store Amenities_1]]="","",EssoCL_Locs[[#This Row],[Store Amenities_1]])</f>
        <v>Diesel Efficient</v>
      </c>
      <c r="AH19" s="16" t="str">
        <f>IF(EssoCL_Locs[[#This Row],[Store Amenities_2]]="","",EssoCL_Locs[[#This Row],[Store Amenities_2]])</f>
        <v/>
      </c>
      <c r="AI19" s="16" t="str">
        <f>IF(EssoCL_Locs[[#This Row],[Store Amenities_3]]="","",EssoCL_Locs[[#This Row],[Store Amenities_3]])</f>
        <v/>
      </c>
      <c r="AJ19" s="16" t="str">
        <f>IF(EssoCL_Locs[[#This Row],[Store Amenities_4]]="","",EssoCL_Locs[[#This Row],[Store Amenities_4]])</f>
        <v/>
      </c>
      <c r="AK19" s="16" t="str">
        <f>IF(EssoCL_Locs[[#This Row],[Store Amenities_5]]="","",EssoCL_Locs[[#This Row],[Store Amenities_5]])</f>
        <v/>
      </c>
      <c r="AL19" s="16" t="str">
        <f>IF(EssoCL_Locs[[#This Row],[Store Amenities_6]]="","",EssoCL_Locs[[#This Row],[Store Amenities_6]])</f>
        <v/>
      </c>
      <c r="AM19" s="16" t="str">
        <f>IF(EssoCL_Locs[[#This Row],[Store Amenities_7]]="","",EssoCL_Locs[[#This Row],[Store Amenities_7]])</f>
        <v>Restaurant</v>
      </c>
      <c r="AN19" s="16" t="str">
        <f>IF(EssoCL_Locs[[#This Row],[Store Amenities_8]]="","",EssoCL_Locs[[#This Row],[Store Amenities_8]])</f>
        <v/>
      </c>
      <c r="AO19" s="16" t="str">
        <f>IF(EssoCL_Locs[[#This Row],[Store Amenities_9]]="","",EssoCL_Locs[[#This Row],[Store Amenities_9]])</f>
        <v>Parking</v>
      </c>
      <c r="AP19" s="16" t="str">
        <f>IF(EssoCL_Locs[[#This Row],[Store Amenities_10]]="","",EssoCL_Locs[[#This Row],[Store Amenities_10]])</f>
        <v>Restrooms</v>
      </c>
      <c r="AQ19" s="16" t="str">
        <f>IF(EssoCL_Locs[[#This Row],[Store Amenities_11]]="","",EssoCL_Locs[[#This Row],[Store Amenities_11]])</f>
        <v>Store</v>
      </c>
      <c r="AR19" s="16" t="str">
        <f>IF(EssoCL_Locs[[#This Row],[Store Amenities_12]]="","",EssoCL_Locs[[#This Row],[Store Amenities_12]])</f>
        <v/>
      </c>
      <c r="AS19" s="16" t="str">
        <f>IF(EssoCL_Locs[[#This Row],[Store Amenities_13]]="","",EssoCL_Locs[[#This Row],[Store Amenities_13]])</f>
        <v>Showers</v>
      </c>
      <c r="AT19" s="16" t="str">
        <f>IF(EssoCL_Locs[[#This Row],[Store Amenities_14]]="","",EssoCL_Locs[[#This Row],[Store Amenities_14]])</f>
        <v/>
      </c>
      <c r="AU19" s="16" t="str">
        <f>IF(EssoCL_Locs[[#This Row],[Store Amenities_15]]="","",EssoCL_Locs[[#This Row],[Store Amenities_15]])</f>
        <v/>
      </c>
      <c r="AV19" s="16" t="s">
        <v>27</v>
      </c>
      <c r="AX19" s="45" t="str">
        <f t="shared" si="2"/>
        <v>44.75982/-75.483334</v>
      </c>
      <c r="AY19" s="41" t="str">
        <f t="shared" si="0"/>
        <v>[Diesel Efficient;Diesel Efficient]|[Restaurant;Restaurant]|[Parking;Parking]|[Restrooms;Restrooms]|[Store;Store]|[Showers;Showers]</v>
      </c>
      <c r="AZ19" s="42" t="str">
        <f t="shared" si="1"/>
        <v>[Diesel Efficient;Diesel Efficient]|[Restaurant;Restaurant]|[Parking;Parking]|[Restrooms;Restrooms]|[Store;Store]|[Showers;Showers]</v>
      </c>
      <c r="BA19" s="14" t="str">
        <f t="shared" si="3"/>
        <v>524565|Spencerville Travel Centre|524565 - Spencerville Travel Centre|44.75982/-75.483334|2025 County Road 44||Spencerville|ON|K0E 1X0|613-925-5158|CA|||||"[Diesel Efficient;Diesel Efficient]|[Restaurant;Restaurant]|[Parking;Parking]|[Restrooms;Restrooms]|[Store;Store]|[Showers;Showers]"|"[Diesel Efficient;Diesel Efficient]|[Restaurant;Restaurant]|[Parking;Parking]|[Restrooms;Restrooms]|[Store;Store]|[Showers;Showers]"|E</v>
      </c>
    </row>
    <row r="20" spans="1:53" x14ac:dyDescent="0.35">
      <c r="A20" s="20"/>
      <c r="B20" s="20" t="str">
        <f>TRIM(SourceTable[[#This Row],[EFS
SITE NUMBER]])</f>
        <v>550625</v>
      </c>
      <c r="C20" s="20" t="str">
        <f>SourceTable[[#This Row],[Location Name]]</f>
        <v>Esso Portneuf-Sur-Mer</v>
      </c>
      <c r="D20" s="16" t="str">
        <f>EssoCL_Locs[[#This Row],[LocationID]] &amp; " - " &amp; EssoCL_Locs[[#This Row],[Location Name]]</f>
        <v>550625 - Esso Portneuf-Sur-Mer</v>
      </c>
      <c r="E20" s="35">
        <f>SourceTable[[#This Row],[LATITUDE]]</f>
        <v>48.629849999999998</v>
      </c>
      <c r="F20" s="35">
        <f>SourceTable[[#This Row],[LONGITUDE]]</f>
        <v>-69.103660000000005</v>
      </c>
      <c r="G20" s="35" t="str">
        <f>SourceTable[[#This Row],[Address]]</f>
        <v>3, route 138</v>
      </c>
      <c r="H20" s="20"/>
      <c r="I20" s="36" t="str">
        <f>SourceTable[[#This Row],[City]]</f>
        <v>Portneuf-Sur-Mer</v>
      </c>
      <c r="J20" s="35" t="str">
        <f>RIGHT(SourceTable[[#This Row],[Province]],2)</f>
        <v>QC</v>
      </c>
      <c r="K20" s="35" t="str">
        <f>SourceTable[[#This Row],[Postal Code ]]</f>
        <v>G0T 1P0</v>
      </c>
      <c r="L20" s="16" t="str">
        <f>SourceTable[[#This Row],[PHONE]]</f>
        <v>418-587-8941</v>
      </c>
      <c r="M20" s="16" t="s">
        <v>42</v>
      </c>
      <c r="N20" s="16"/>
      <c r="O20" s="47" t="str">
        <f>IF(TRIM(SourceTable[[#This Row],[Status]])="Closed","&lt;ul&gt;&lt;li&gt;Temporarily closed.&lt;/li&gt;&lt;/ul&gt;","")</f>
        <v/>
      </c>
      <c r="P20" s="47" t="str">
        <f>IF(TRIM(SourceTable[[#This Row],[Status]])="Closed","Closed;Closed;Closed;Closed;Closed;Closed;Closed;","")</f>
        <v/>
      </c>
      <c r="Q20" s="15"/>
      <c r="R20" s="20" t="str">
        <f>IF(SourceTable[[#This Row],[DIESEL EFFICIENT™]]="Yes","Diesel Efficient","")</f>
        <v>Diesel Efficient</v>
      </c>
      <c r="S20" s="20" t="str">
        <f>IF(SourceTable[[#This Row],[DIESEL]]="Yes","Diesel","")</f>
        <v/>
      </c>
      <c r="T20" s="20" t="str">
        <f>IF(SourceTable[[#This Row],[DYED DIESEL]]="Yes","Dyed Diesel","")</f>
        <v/>
      </c>
      <c r="U20" s="20" t="str">
        <f>IF(SourceTable[[#This Row],[GAS AT CARDLOCK]]="Yes","Gas at Cardlock","")</f>
        <v/>
      </c>
      <c r="V20" s="20" t="str">
        <f>IF(SourceTable[[#This Row],[DYED GAS AT CARDLOCK]]="Yes","Dyed Gas At Cardlock","")</f>
        <v/>
      </c>
      <c r="W20" s="20" t="str">
        <f>IF(SourceTable[[#This Row],[BULK DEF]]="Yes","Bulk Def","")</f>
        <v/>
      </c>
      <c r="X20" s="16" t="str">
        <f>IF(SourceTable[[#This Row],[RESTAURANT]]="Yes","Restaurant","")</f>
        <v>Restaurant</v>
      </c>
      <c r="Y20" s="16" t="str">
        <f>IF(SourceTable[[#This Row],[FAST FOOD]]="Yes","Fast Food","")</f>
        <v>Fast Food</v>
      </c>
      <c r="Z20" s="16" t="str">
        <f>IF(SourceTable[[#This Row],[PARKING]]="Yes","Parking","")</f>
        <v>Parking</v>
      </c>
      <c r="AA20" s="16" t="str">
        <f>IF(SourceTable[[#This Row],[RESTROOMS]]="Yes","Restrooms","")</f>
        <v>Restrooms</v>
      </c>
      <c r="AB20" s="16" t="str">
        <f>IF(SourceTable[[#This Row],[STORE]]="Yes","Store","")</f>
        <v>Store</v>
      </c>
      <c r="AC20" s="16" t="str">
        <f>IF(SourceTable[[#This Row],[STORE 24/7]]="Yes","Store 24/7","")</f>
        <v/>
      </c>
      <c r="AD20" s="16" t="str">
        <f>IF(SourceTable[[#This Row],[SHOWERS]]="Yes","Showers","")</f>
        <v>Showers</v>
      </c>
      <c r="AE20" s="16"/>
      <c r="AF20" s="16"/>
      <c r="AG20" s="16" t="str">
        <f>IF(EssoCL_Locs[[#This Row],[Store Amenities_1]]="","",EssoCL_Locs[[#This Row],[Store Amenities_1]])</f>
        <v>Diesel Efficient</v>
      </c>
      <c r="AH20" s="16" t="str">
        <f>IF(EssoCL_Locs[[#This Row],[Store Amenities_2]]="","",EssoCL_Locs[[#This Row],[Store Amenities_2]])</f>
        <v/>
      </c>
      <c r="AI20" s="16" t="str">
        <f>IF(EssoCL_Locs[[#This Row],[Store Amenities_3]]="","",EssoCL_Locs[[#This Row],[Store Amenities_3]])</f>
        <v/>
      </c>
      <c r="AJ20" s="16" t="str">
        <f>IF(EssoCL_Locs[[#This Row],[Store Amenities_4]]="","",EssoCL_Locs[[#This Row],[Store Amenities_4]])</f>
        <v/>
      </c>
      <c r="AK20" s="16" t="str">
        <f>IF(EssoCL_Locs[[#This Row],[Store Amenities_5]]="","",EssoCL_Locs[[#This Row],[Store Amenities_5]])</f>
        <v/>
      </c>
      <c r="AL20" s="16" t="str">
        <f>IF(EssoCL_Locs[[#This Row],[Store Amenities_6]]="","",EssoCL_Locs[[#This Row],[Store Amenities_6]])</f>
        <v/>
      </c>
      <c r="AM20" s="16" t="str">
        <f>IF(EssoCL_Locs[[#This Row],[Store Amenities_7]]="","",EssoCL_Locs[[#This Row],[Store Amenities_7]])</f>
        <v>Restaurant</v>
      </c>
      <c r="AN20" s="16" t="str">
        <f>IF(EssoCL_Locs[[#This Row],[Store Amenities_8]]="","",EssoCL_Locs[[#This Row],[Store Amenities_8]])</f>
        <v>Fast Food</v>
      </c>
      <c r="AO20" s="16" t="str">
        <f>IF(EssoCL_Locs[[#This Row],[Store Amenities_9]]="","",EssoCL_Locs[[#This Row],[Store Amenities_9]])</f>
        <v>Parking</v>
      </c>
      <c r="AP20" s="16" t="str">
        <f>IF(EssoCL_Locs[[#This Row],[Store Amenities_10]]="","",EssoCL_Locs[[#This Row],[Store Amenities_10]])</f>
        <v>Restrooms</v>
      </c>
      <c r="AQ20" s="16" t="str">
        <f>IF(EssoCL_Locs[[#This Row],[Store Amenities_11]]="","",EssoCL_Locs[[#This Row],[Store Amenities_11]])</f>
        <v>Store</v>
      </c>
      <c r="AR20" s="16" t="str">
        <f>IF(EssoCL_Locs[[#This Row],[Store Amenities_12]]="","",EssoCL_Locs[[#This Row],[Store Amenities_12]])</f>
        <v/>
      </c>
      <c r="AS20" s="16" t="str">
        <f>IF(EssoCL_Locs[[#This Row],[Store Amenities_13]]="","",EssoCL_Locs[[#This Row],[Store Amenities_13]])</f>
        <v>Showers</v>
      </c>
      <c r="AT20" s="16" t="str">
        <f>IF(EssoCL_Locs[[#This Row],[Store Amenities_14]]="","",EssoCL_Locs[[#This Row],[Store Amenities_14]])</f>
        <v/>
      </c>
      <c r="AU20" s="16" t="str">
        <f>IF(EssoCL_Locs[[#This Row],[Store Amenities_15]]="","",EssoCL_Locs[[#This Row],[Store Amenities_15]])</f>
        <v/>
      </c>
      <c r="AV20" s="16" t="s">
        <v>27</v>
      </c>
      <c r="AX20" s="45" t="str">
        <f t="shared" si="2"/>
        <v>48.62985/-69.10366</v>
      </c>
      <c r="AY20" s="41" t="str">
        <f t="shared" si="0"/>
        <v>[Diesel Efficient;Diesel Efficient]|[Restaurant;Restaurant]|[Fast Food;Fast Food]|[Parking;Parking]|[Restrooms;Restrooms]|[Store;Store]|[Showers;Showers]</v>
      </c>
      <c r="AZ20" s="42" t="str">
        <f t="shared" si="1"/>
        <v>[Diesel Efficient;Diesel Efficient]|[Restaurant;Restaurant]|[Fast Food;Fast Food]|[Parking;Parking]|[Restrooms;Restrooms]|[Store;Store]|[Showers;Showers]</v>
      </c>
      <c r="BA20" s="14" t="str">
        <f t="shared" si="3"/>
        <v>550625|Esso Portneuf-Sur-Mer|550625 - Esso Portneuf-Sur-Mer|48.62985/-69.10366|3, route 138||Portneuf-Sur-Mer|QC|G0T 1P0|418-587-8941|CA|||||"[Diesel Efficient;Diesel Efficient]|[Restaurant;Restaurant]|[Fast Food;Fast Food]|[Parking;Parking]|[Restrooms;Restrooms]|[Store;Store]|[Showers;Showers]"|"[Diesel Efficient;Diesel Efficient]|[Restaurant;Restaurant]|[Fast Food;Fast Food]|[Parking;Parking]|[Restrooms;Restrooms]|[Store;Store]|[Showers;Showers]"|E</v>
      </c>
    </row>
    <row r="21" spans="1:53" x14ac:dyDescent="0.35">
      <c r="A21" s="20"/>
      <c r="B21" s="20" t="str">
        <f>TRIM(SourceTable[[#This Row],[EFS
SITE NUMBER]])</f>
        <v>547008</v>
      </c>
      <c r="C21" s="20" t="str">
        <f>SourceTable[[#This Row],[Location Name]]</f>
        <v>Esso Nisku</v>
      </c>
      <c r="D21" s="16" t="str">
        <f>EssoCL_Locs[[#This Row],[LocationID]] &amp; " - " &amp; EssoCL_Locs[[#This Row],[Location Name]]</f>
        <v>547008 - Esso Nisku</v>
      </c>
      <c r="E21" s="35">
        <f>SourceTable[[#This Row],[LATITUDE]]</f>
        <v>53.335410000000003</v>
      </c>
      <c r="F21" s="35">
        <f>SourceTable[[#This Row],[LONGITUDE]]</f>
        <v>-113.54067999999999</v>
      </c>
      <c r="G21" s="35" t="str">
        <f>SourceTable[[#This Row],[Address]]</f>
        <v xml:space="preserve">2010 Sparrow Drive </v>
      </c>
      <c r="H21" s="20"/>
      <c r="I21" s="36" t="str">
        <f>SourceTable[[#This Row],[City]]</f>
        <v>Nisku</v>
      </c>
      <c r="J21" s="35" t="str">
        <f>RIGHT(SourceTable[[#This Row],[Province]],2)</f>
        <v>AB</v>
      </c>
      <c r="K21" s="35" t="str">
        <f>SourceTable[[#This Row],[Postal Code ]]</f>
        <v>T9E 8A2</v>
      </c>
      <c r="L21" s="16" t="str">
        <f>SourceTable[[#This Row],[PHONE]]</f>
        <v>780-955-3906</v>
      </c>
      <c r="M21" s="16" t="s">
        <v>42</v>
      </c>
      <c r="N21" s="16"/>
      <c r="O21" s="47" t="str">
        <f>IF(TRIM(SourceTable[[#This Row],[Status]])="Closed","&lt;ul&gt;&lt;li&gt;Temporarily closed.&lt;/li&gt;&lt;/ul&gt;","")</f>
        <v/>
      </c>
      <c r="P21" s="47" t="str">
        <f>IF(TRIM(SourceTable[[#This Row],[Status]])="Closed","Closed;Closed;Closed;Closed;Closed;Closed;Closed;","")</f>
        <v/>
      </c>
      <c r="Q21" s="15"/>
      <c r="R21" s="20" t="str">
        <f>IF(SourceTable[[#This Row],[DIESEL EFFICIENT™]]="Yes","Diesel Efficient","")</f>
        <v>Diesel Efficient</v>
      </c>
      <c r="S21" s="20" t="str">
        <f>IF(SourceTable[[#This Row],[DIESEL]]="Yes","Diesel","")</f>
        <v/>
      </c>
      <c r="T21" s="20" t="str">
        <f>IF(SourceTable[[#This Row],[DYED DIESEL]]="Yes","Dyed Diesel","")</f>
        <v/>
      </c>
      <c r="U21" s="20" t="str">
        <f>IF(SourceTable[[#This Row],[GAS AT CARDLOCK]]="Yes","Gas at Cardlock","")</f>
        <v/>
      </c>
      <c r="V21" s="20" t="str">
        <f>IF(SourceTable[[#This Row],[DYED GAS AT CARDLOCK]]="Yes","Dyed Gas At Cardlock","")</f>
        <v/>
      </c>
      <c r="W21" s="20" t="str">
        <f>IF(SourceTable[[#This Row],[BULK DEF]]="Yes","Bulk Def","")</f>
        <v>Bulk Def</v>
      </c>
      <c r="X21" s="16" t="str">
        <f>IF(SourceTable[[#This Row],[RESTAURANT]]="Yes","Restaurant","")</f>
        <v/>
      </c>
      <c r="Y21" s="16" t="str">
        <f>IF(SourceTable[[#This Row],[FAST FOOD]]="Yes","Fast Food","")</f>
        <v>Fast Food</v>
      </c>
      <c r="Z21" s="16" t="str">
        <f>IF(SourceTable[[#This Row],[PARKING]]="Yes","Parking","")</f>
        <v>Parking</v>
      </c>
      <c r="AA21" s="16" t="str">
        <f>IF(SourceTable[[#This Row],[RESTROOMS]]="Yes","Restrooms","")</f>
        <v>Restrooms</v>
      </c>
      <c r="AB21" s="16" t="str">
        <f>IF(SourceTable[[#This Row],[STORE]]="Yes","Store","")</f>
        <v/>
      </c>
      <c r="AC21" s="16" t="str">
        <f>IF(SourceTable[[#This Row],[STORE 24/7]]="Yes","Store 24/7","")</f>
        <v>Store 24/7</v>
      </c>
      <c r="AD21" s="16" t="str">
        <f>IF(SourceTable[[#This Row],[SHOWERS]]="Yes","Showers","")</f>
        <v/>
      </c>
      <c r="AE21" s="16"/>
      <c r="AF21" s="16"/>
      <c r="AG21" s="16" t="str">
        <f>IF(EssoCL_Locs[[#This Row],[Store Amenities_1]]="","",EssoCL_Locs[[#This Row],[Store Amenities_1]])</f>
        <v>Diesel Efficient</v>
      </c>
      <c r="AH21" s="16" t="str">
        <f>IF(EssoCL_Locs[[#This Row],[Store Amenities_2]]="","",EssoCL_Locs[[#This Row],[Store Amenities_2]])</f>
        <v/>
      </c>
      <c r="AI21" s="16" t="str">
        <f>IF(EssoCL_Locs[[#This Row],[Store Amenities_3]]="","",EssoCL_Locs[[#This Row],[Store Amenities_3]])</f>
        <v/>
      </c>
      <c r="AJ21" s="16" t="str">
        <f>IF(EssoCL_Locs[[#This Row],[Store Amenities_4]]="","",EssoCL_Locs[[#This Row],[Store Amenities_4]])</f>
        <v/>
      </c>
      <c r="AK21" s="16" t="str">
        <f>IF(EssoCL_Locs[[#This Row],[Store Amenities_5]]="","",EssoCL_Locs[[#This Row],[Store Amenities_5]])</f>
        <v/>
      </c>
      <c r="AL21" s="16" t="str">
        <f>IF(EssoCL_Locs[[#This Row],[Store Amenities_6]]="","",EssoCL_Locs[[#This Row],[Store Amenities_6]])</f>
        <v>Bulk Def</v>
      </c>
      <c r="AM21" s="16" t="str">
        <f>IF(EssoCL_Locs[[#This Row],[Store Amenities_7]]="","",EssoCL_Locs[[#This Row],[Store Amenities_7]])</f>
        <v/>
      </c>
      <c r="AN21" s="16" t="str">
        <f>IF(EssoCL_Locs[[#This Row],[Store Amenities_8]]="","",EssoCL_Locs[[#This Row],[Store Amenities_8]])</f>
        <v>Fast Food</v>
      </c>
      <c r="AO21" s="16" t="str">
        <f>IF(EssoCL_Locs[[#This Row],[Store Amenities_9]]="","",EssoCL_Locs[[#This Row],[Store Amenities_9]])</f>
        <v>Parking</v>
      </c>
      <c r="AP21" s="16" t="str">
        <f>IF(EssoCL_Locs[[#This Row],[Store Amenities_10]]="","",EssoCL_Locs[[#This Row],[Store Amenities_10]])</f>
        <v>Restrooms</v>
      </c>
      <c r="AQ21" s="16" t="str">
        <f>IF(EssoCL_Locs[[#This Row],[Store Amenities_11]]="","",EssoCL_Locs[[#This Row],[Store Amenities_11]])</f>
        <v/>
      </c>
      <c r="AR21" s="16" t="str">
        <f>IF(EssoCL_Locs[[#This Row],[Store Amenities_12]]="","",EssoCL_Locs[[#This Row],[Store Amenities_12]])</f>
        <v>Store 24/7</v>
      </c>
      <c r="AS21" s="16" t="str">
        <f>IF(EssoCL_Locs[[#This Row],[Store Amenities_13]]="","",EssoCL_Locs[[#This Row],[Store Amenities_13]])</f>
        <v/>
      </c>
      <c r="AT21" s="16" t="str">
        <f>IF(EssoCL_Locs[[#This Row],[Store Amenities_14]]="","",EssoCL_Locs[[#This Row],[Store Amenities_14]])</f>
        <v/>
      </c>
      <c r="AU21" s="16" t="str">
        <f>IF(EssoCL_Locs[[#This Row],[Store Amenities_15]]="","",EssoCL_Locs[[#This Row],[Store Amenities_15]])</f>
        <v/>
      </c>
      <c r="AV21" s="16" t="s">
        <v>27</v>
      </c>
      <c r="AX21" s="45" t="str">
        <f t="shared" si="2"/>
        <v>53.33541/-113.54068</v>
      </c>
      <c r="AY21" s="41" t="str">
        <f t="shared" si="0"/>
        <v>[Diesel Efficient;Diesel Efficient]|[Bulk Def;Bulk Def]|[Fast Food;Fast Food]|[Parking;Parking]|[Restrooms;Restrooms]|[Store 24/7;Store 24/7]</v>
      </c>
      <c r="AZ21" s="42" t="str">
        <f t="shared" si="1"/>
        <v>[Diesel Efficient;Diesel Efficient]|[Bulk Def;Bulk Def]|[Fast Food;Fast Food]|[Parking;Parking]|[Restrooms;Restrooms]|[Store 24/7;Store 24/7]</v>
      </c>
      <c r="BA21" s="14" t="str">
        <f t="shared" si="3"/>
        <v>547008|Esso Nisku|547008 - Esso Nisku|53.33541/-113.54068|2010 Sparrow Drive ||Nisku|AB|T9E 8A2|780-955-3906|CA|||||"[Diesel Efficient;Diesel Efficient]|[Bulk Def;Bulk Def]|[Fast Food;Fast Food]|[Parking;Parking]|[Restrooms;Restrooms]|[Store 24/7;Store 24/7]"|"[Diesel Efficient;Diesel Efficient]|[Bulk Def;Bulk Def]|[Fast Food;Fast Food]|[Parking;Parking]|[Restrooms;Restrooms]|[Store 24/7;Store 24/7]"|E</v>
      </c>
    </row>
    <row r="22" spans="1:53" x14ac:dyDescent="0.35">
      <c r="A22" s="20"/>
      <c r="B22" s="20" t="str">
        <f>TRIM(SourceTable[[#This Row],[EFS
SITE NUMBER]])</f>
        <v>545520</v>
      </c>
      <c r="C22" s="20">
        <f>SourceTable[[#This Row],[Location Name]]</f>
        <v>0</v>
      </c>
      <c r="D22" s="16" t="str">
        <f>EssoCL_Locs[[#This Row],[LocationID]] &amp; " - " &amp; EssoCL_Locs[[#This Row],[Location Name]]</f>
        <v>545520 - 0</v>
      </c>
      <c r="E22" s="35">
        <f>SourceTable[[#This Row],[LATITUDE]]</f>
        <v>42.834708129776899</v>
      </c>
      <c r="F22" s="35">
        <f>SourceTable[[#This Row],[LONGITUDE]]</f>
        <v>-81.2666367662883</v>
      </c>
      <c r="G22" s="35" t="str">
        <f>SourceTable[[#This Row],[Address]]</f>
        <v>7340 Colonel Talbot Rd</v>
      </c>
      <c r="H22" s="20"/>
      <c r="I22" s="36" t="str">
        <f>SourceTable[[#This Row],[City]]</f>
        <v>London</v>
      </c>
      <c r="J22" s="35" t="str">
        <f>RIGHT(SourceTable[[#This Row],[Province]],2)</f>
        <v>ON</v>
      </c>
      <c r="K22" s="35" t="str">
        <f>SourceTable[[#This Row],[Postal Code ]]</f>
        <v>N6L 1H8</v>
      </c>
      <c r="L22" s="16" t="str">
        <f>SourceTable[[#This Row],[PHONE]]</f>
        <v>519-652-2728</v>
      </c>
      <c r="M22" s="16" t="s">
        <v>42</v>
      </c>
      <c r="N22" s="16"/>
      <c r="O22" s="47" t="str">
        <f>IF(TRIM(SourceTable[[#This Row],[Status]])="Closed","&lt;ul&gt;&lt;li&gt;Temporarily closed.&lt;/li&gt;&lt;/ul&gt;","")</f>
        <v/>
      </c>
      <c r="P22" s="47" t="str">
        <f>IF(TRIM(SourceTable[[#This Row],[Status]])="Closed","Closed;Closed;Closed;Closed;Closed;Closed;Closed;","")</f>
        <v/>
      </c>
      <c r="Q22" s="15"/>
      <c r="R22" s="20" t="str">
        <f>IF(SourceTable[[#This Row],[DIESEL EFFICIENT™]]="Yes","Diesel Efficient","")</f>
        <v/>
      </c>
      <c r="S22" s="20" t="str">
        <f>IF(SourceTable[[#This Row],[DIESEL]]="Yes","Diesel","")</f>
        <v>Diesel</v>
      </c>
      <c r="T22" s="20" t="str">
        <f>IF(SourceTable[[#This Row],[DYED DIESEL]]="Yes","Dyed Diesel","")</f>
        <v>Dyed Diesel</v>
      </c>
      <c r="U22" s="20" t="str">
        <f>IF(SourceTable[[#This Row],[GAS AT CARDLOCK]]="Yes","Gas at Cardlock","")</f>
        <v/>
      </c>
      <c r="V22" s="20" t="str">
        <f>IF(SourceTable[[#This Row],[DYED GAS AT CARDLOCK]]="Yes","Dyed Gas At Cardlock","")</f>
        <v/>
      </c>
      <c r="W22" s="20" t="str">
        <f>IF(SourceTable[[#This Row],[BULK DEF]]="Yes","Bulk Def","")</f>
        <v>Bulk Def</v>
      </c>
      <c r="X22" s="16" t="str">
        <f>IF(SourceTable[[#This Row],[RESTAURANT]]="Yes","Restaurant","")</f>
        <v>Restaurant</v>
      </c>
      <c r="Y22" s="16" t="str">
        <f>IF(SourceTable[[#This Row],[FAST FOOD]]="Yes","Fast Food","")</f>
        <v>Fast Food</v>
      </c>
      <c r="Z22" s="16" t="str">
        <f>IF(SourceTable[[#This Row],[PARKING]]="Yes","Parking","")</f>
        <v>Parking</v>
      </c>
      <c r="AA22" s="16" t="str">
        <f>IF(SourceTable[[#This Row],[RESTROOMS]]="Yes","Restrooms","")</f>
        <v>Restrooms</v>
      </c>
      <c r="AB22" s="16" t="str">
        <f>IF(SourceTable[[#This Row],[STORE]]="Yes","Store","")</f>
        <v/>
      </c>
      <c r="AC22" s="16" t="str">
        <f>IF(SourceTable[[#This Row],[STORE 24/7]]="Yes","Store 24/7","")</f>
        <v>Store 24/7</v>
      </c>
      <c r="AD22" s="16" t="str">
        <f>IF(SourceTable[[#This Row],[SHOWERS]]="Yes","Showers","")</f>
        <v>Showers</v>
      </c>
      <c r="AE22" s="16"/>
      <c r="AF22" s="16"/>
      <c r="AG22" s="16" t="str">
        <f>IF(EssoCL_Locs[[#This Row],[Store Amenities_1]]="","",EssoCL_Locs[[#This Row],[Store Amenities_1]])</f>
        <v/>
      </c>
      <c r="AH22" s="16" t="str">
        <f>IF(EssoCL_Locs[[#This Row],[Store Amenities_2]]="","",EssoCL_Locs[[#This Row],[Store Amenities_2]])</f>
        <v>Diesel</v>
      </c>
      <c r="AI22" s="16" t="str">
        <f>IF(EssoCL_Locs[[#This Row],[Store Amenities_3]]="","",EssoCL_Locs[[#This Row],[Store Amenities_3]])</f>
        <v>Dyed Diesel</v>
      </c>
      <c r="AJ22" s="16" t="str">
        <f>IF(EssoCL_Locs[[#This Row],[Store Amenities_4]]="","",EssoCL_Locs[[#This Row],[Store Amenities_4]])</f>
        <v/>
      </c>
      <c r="AK22" s="16" t="str">
        <f>IF(EssoCL_Locs[[#This Row],[Store Amenities_5]]="","",EssoCL_Locs[[#This Row],[Store Amenities_5]])</f>
        <v/>
      </c>
      <c r="AL22" s="16" t="str">
        <f>IF(EssoCL_Locs[[#This Row],[Store Amenities_6]]="","",EssoCL_Locs[[#This Row],[Store Amenities_6]])</f>
        <v>Bulk Def</v>
      </c>
      <c r="AM22" s="16" t="str">
        <f>IF(EssoCL_Locs[[#This Row],[Store Amenities_7]]="","",EssoCL_Locs[[#This Row],[Store Amenities_7]])</f>
        <v>Restaurant</v>
      </c>
      <c r="AN22" s="16" t="str">
        <f>IF(EssoCL_Locs[[#This Row],[Store Amenities_8]]="","",EssoCL_Locs[[#This Row],[Store Amenities_8]])</f>
        <v>Fast Food</v>
      </c>
      <c r="AO22" s="16" t="str">
        <f>IF(EssoCL_Locs[[#This Row],[Store Amenities_9]]="","",EssoCL_Locs[[#This Row],[Store Amenities_9]])</f>
        <v>Parking</v>
      </c>
      <c r="AP22" s="16" t="str">
        <f>IF(EssoCL_Locs[[#This Row],[Store Amenities_10]]="","",EssoCL_Locs[[#This Row],[Store Amenities_10]])</f>
        <v>Restrooms</v>
      </c>
      <c r="AQ22" s="16" t="str">
        <f>IF(EssoCL_Locs[[#This Row],[Store Amenities_11]]="","",EssoCL_Locs[[#This Row],[Store Amenities_11]])</f>
        <v/>
      </c>
      <c r="AR22" s="16" t="str">
        <f>IF(EssoCL_Locs[[#This Row],[Store Amenities_12]]="","",EssoCL_Locs[[#This Row],[Store Amenities_12]])</f>
        <v>Store 24/7</v>
      </c>
      <c r="AS22" s="16" t="str">
        <f>IF(EssoCL_Locs[[#This Row],[Store Amenities_13]]="","",EssoCL_Locs[[#This Row],[Store Amenities_13]])</f>
        <v>Showers</v>
      </c>
      <c r="AT22" s="16" t="str">
        <f>IF(EssoCL_Locs[[#This Row],[Store Amenities_14]]="","",EssoCL_Locs[[#This Row],[Store Amenities_14]])</f>
        <v/>
      </c>
      <c r="AU22" s="16" t="str">
        <f>IF(EssoCL_Locs[[#This Row],[Store Amenities_15]]="","",EssoCL_Locs[[#This Row],[Store Amenities_15]])</f>
        <v/>
      </c>
      <c r="AV22" s="16" t="s">
        <v>27</v>
      </c>
      <c r="AX22" s="45" t="str">
        <f t="shared" si="2"/>
        <v>42.8347081297769/-81.2666367662883</v>
      </c>
      <c r="AY22" s="41" t="str">
        <f t="shared" si="0"/>
        <v>[Diesel;Diesel]|[Dyed Diesel;Dyed Diesel]|[Bulk Def;Bulk Def]|[Restaurant;Restaurant]|[Fast Food;Fast Food]|[Parking;Parking]|[Restrooms;Restrooms]|[Store 24/7;Store 24/7]|[Showers;Showers]</v>
      </c>
      <c r="AZ22" s="42" t="str">
        <f t="shared" si="1"/>
        <v>[Diesel;Diesel]|[Dyed Diesel;Dyed Diesel]|[Bulk Def;Bulk Def]|[Restaurant;Restaurant]|[Fast Food;Fast Food]|[Parking;Parking]|[Restrooms;Restrooms]|[Store 24/7;Store 24/7]|[Showers;Showers]</v>
      </c>
      <c r="BA22" s="14" t="str">
        <f t="shared" si="3"/>
        <v>545520|0|545520 - 0|42.8347081297769/-81.2666367662883|7340 Colonel Talbot Rd||London|ON|N6L 1H8|519-652-2728|CA|||||"[Diesel;Diesel]|[Dyed Diesel;Dyed Diesel]|[Bulk Def;Bulk Def]|[Restaurant;Restaurant]|[Fast Food;Fast Food]|[Parking;Parking]|[Restrooms;Restrooms]|[Store 24/7;Store 24/7]|[Showers;Showers]"|"[Diesel;Diesel]|[Dyed Diesel;Dyed Diesel]|[Bulk Def;Bulk Def]|[Restaurant;Restaurant]|[Fast Food;Fast Food]|[Parking;Parking]|[Restrooms;Restrooms]|[Store 24/7;Store 24/7]|[Showers;Showers]"|E</v>
      </c>
    </row>
    <row r="23" spans="1:53" x14ac:dyDescent="0.35">
      <c r="A23" s="20"/>
      <c r="B23" s="20" t="str">
        <f>TRIM(SourceTable[[#This Row],[EFS
SITE NUMBER]])</f>
        <v>519420</v>
      </c>
      <c r="C23" s="20" t="str">
        <f>SourceTable[[#This Row],[Location Name]]</f>
        <v>Nairn Centre Travel Centre</v>
      </c>
      <c r="D23" s="16" t="str">
        <f>EssoCL_Locs[[#This Row],[LocationID]] &amp; " - " &amp; EssoCL_Locs[[#This Row],[Location Name]]</f>
        <v>519420 - Nairn Centre Travel Centre</v>
      </c>
      <c r="E23" s="35">
        <f>SourceTable[[#This Row],[LATITUDE]]</f>
        <v>46.329307999999997</v>
      </c>
      <c r="F23" s="35">
        <f>SourceTable[[#This Row],[LONGITUDE]]</f>
        <v>-81.588735999999997</v>
      </c>
      <c r="G23" s="35" t="str">
        <f>SourceTable[[#This Row],[Address]]</f>
        <v>220 ON-17</v>
      </c>
      <c r="H23" s="20"/>
      <c r="I23" s="36" t="str">
        <f>SourceTable[[#This Row],[City]]</f>
        <v>Nairn Centre</v>
      </c>
      <c r="J23" s="35" t="str">
        <f>RIGHT(SourceTable[[#This Row],[Province]],2)</f>
        <v>ON</v>
      </c>
      <c r="K23" s="35" t="str">
        <f>SourceTable[[#This Row],[Postal Code ]]</f>
        <v>P0M 2L0</v>
      </c>
      <c r="L23" s="16" t="str">
        <f>SourceTable[[#This Row],[PHONE]]</f>
        <v>705-869-4100</v>
      </c>
      <c r="M23" s="16" t="s">
        <v>42</v>
      </c>
      <c r="N23" s="16"/>
      <c r="O23" s="47" t="str">
        <f>IF(TRIM(SourceTable[[#This Row],[Status]])="Closed","&lt;ul&gt;&lt;li&gt;Temporarily closed.&lt;/li&gt;&lt;/ul&gt;","")</f>
        <v/>
      </c>
      <c r="P23" s="47" t="str">
        <f>IF(TRIM(SourceTable[[#This Row],[Status]])="Closed","Closed;Closed;Closed;Closed;Closed;Closed;Closed;","")</f>
        <v/>
      </c>
      <c r="Q23" s="15"/>
      <c r="R23" s="20" t="str">
        <f>IF(SourceTable[[#This Row],[DIESEL EFFICIENT™]]="Yes","Diesel Efficient","")</f>
        <v/>
      </c>
      <c r="S23" s="20" t="str">
        <f>IF(SourceTable[[#This Row],[DIESEL]]="Yes","Diesel","")</f>
        <v>Diesel</v>
      </c>
      <c r="T23" s="20" t="str">
        <f>IF(SourceTable[[#This Row],[DYED DIESEL]]="Yes","Dyed Diesel","")</f>
        <v/>
      </c>
      <c r="U23" s="20" t="str">
        <f>IF(SourceTable[[#This Row],[GAS AT CARDLOCK]]="Yes","Gas at Cardlock","")</f>
        <v/>
      </c>
      <c r="V23" s="20" t="str">
        <f>IF(SourceTable[[#This Row],[DYED GAS AT CARDLOCK]]="Yes","Dyed Gas At Cardlock","")</f>
        <v/>
      </c>
      <c r="W23" s="20" t="str">
        <f>IF(SourceTable[[#This Row],[BULK DEF]]="Yes","Bulk Def","")</f>
        <v>Bulk Def</v>
      </c>
      <c r="X23" s="16" t="str">
        <f>IF(SourceTable[[#This Row],[RESTAURANT]]="Yes","Restaurant","")</f>
        <v>Restaurant</v>
      </c>
      <c r="Y23" s="16" t="str">
        <f>IF(SourceTable[[#This Row],[FAST FOOD]]="Yes","Fast Food","")</f>
        <v/>
      </c>
      <c r="Z23" s="16" t="str">
        <f>IF(SourceTable[[#This Row],[PARKING]]="Yes","Parking","")</f>
        <v>Parking</v>
      </c>
      <c r="AA23" s="16" t="str">
        <f>IF(SourceTable[[#This Row],[RESTROOMS]]="Yes","Restrooms","")</f>
        <v>Restrooms</v>
      </c>
      <c r="AB23" s="16" t="str">
        <f>IF(SourceTable[[#This Row],[STORE]]="Yes","Store","")</f>
        <v>Store</v>
      </c>
      <c r="AC23" s="16" t="str">
        <f>IF(SourceTable[[#This Row],[STORE 24/7]]="Yes","Store 24/7","")</f>
        <v>Store 24/7</v>
      </c>
      <c r="AD23" s="16" t="str">
        <f>IF(SourceTable[[#This Row],[SHOWERS]]="Yes","Showers","")</f>
        <v>Showers</v>
      </c>
      <c r="AE23" s="16"/>
      <c r="AF23" s="16"/>
      <c r="AG23" s="16" t="str">
        <f>IF(EssoCL_Locs[[#This Row],[Store Amenities_1]]="","",EssoCL_Locs[[#This Row],[Store Amenities_1]])</f>
        <v/>
      </c>
      <c r="AH23" s="16" t="str">
        <f>IF(EssoCL_Locs[[#This Row],[Store Amenities_2]]="","",EssoCL_Locs[[#This Row],[Store Amenities_2]])</f>
        <v>Diesel</v>
      </c>
      <c r="AI23" s="16" t="str">
        <f>IF(EssoCL_Locs[[#This Row],[Store Amenities_3]]="","",EssoCL_Locs[[#This Row],[Store Amenities_3]])</f>
        <v/>
      </c>
      <c r="AJ23" s="16" t="str">
        <f>IF(EssoCL_Locs[[#This Row],[Store Amenities_4]]="","",EssoCL_Locs[[#This Row],[Store Amenities_4]])</f>
        <v/>
      </c>
      <c r="AK23" s="16" t="str">
        <f>IF(EssoCL_Locs[[#This Row],[Store Amenities_5]]="","",EssoCL_Locs[[#This Row],[Store Amenities_5]])</f>
        <v/>
      </c>
      <c r="AL23" s="16" t="str">
        <f>IF(EssoCL_Locs[[#This Row],[Store Amenities_6]]="","",EssoCL_Locs[[#This Row],[Store Amenities_6]])</f>
        <v>Bulk Def</v>
      </c>
      <c r="AM23" s="16" t="str">
        <f>IF(EssoCL_Locs[[#This Row],[Store Amenities_7]]="","",EssoCL_Locs[[#This Row],[Store Amenities_7]])</f>
        <v>Restaurant</v>
      </c>
      <c r="AN23" s="16" t="str">
        <f>IF(EssoCL_Locs[[#This Row],[Store Amenities_8]]="","",EssoCL_Locs[[#This Row],[Store Amenities_8]])</f>
        <v/>
      </c>
      <c r="AO23" s="16" t="str">
        <f>IF(EssoCL_Locs[[#This Row],[Store Amenities_9]]="","",EssoCL_Locs[[#This Row],[Store Amenities_9]])</f>
        <v>Parking</v>
      </c>
      <c r="AP23" s="16" t="str">
        <f>IF(EssoCL_Locs[[#This Row],[Store Amenities_10]]="","",EssoCL_Locs[[#This Row],[Store Amenities_10]])</f>
        <v>Restrooms</v>
      </c>
      <c r="AQ23" s="16" t="str">
        <f>IF(EssoCL_Locs[[#This Row],[Store Amenities_11]]="","",EssoCL_Locs[[#This Row],[Store Amenities_11]])</f>
        <v>Store</v>
      </c>
      <c r="AR23" s="16" t="str">
        <f>IF(EssoCL_Locs[[#This Row],[Store Amenities_12]]="","",EssoCL_Locs[[#This Row],[Store Amenities_12]])</f>
        <v>Store 24/7</v>
      </c>
      <c r="AS23" s="16" t="str">
        <f>IF(EssoCL_Locs[[#This Row],[Store Amenities_13]]="","",EssoCL_Locs[[#This Row],[Store Amenities_13]])</f>
        <v>Showers</v>
      </c>
      <c r="AT23" s="16" t="str">
        <f>IF(EssoCL_Locs[[#This Row],[Store Amenities_14]]="","",EssoCL_Locs[[#This Row],[Store Amenities_14]])</f>
        <v/>
      </c>
      <c r="AU23" s="16" t="str">
        <f>IF(EssoCL_Locs[[#This Row],[Store Amenities_15]]="","",EssoCL_Locs[[#This Row],[Store Amenities_15]])</f>
        <v/>
      </c>
      <c r="AV23" s="16" t="s">
        <v>27</v>
      </c>
      <c r="AX23" s="45" t="str">
        <f t="shared" si="2"/>
        <v>46.329308/-81.588736</v>
      </c>
      <c r="AY23" s="41" t="str">
        <f t="shared" si="0"/>
        <v>[Diesel;Diesel]|[Bulk Def;Bulk Def]|[Restaurant;Restaurant]|[Parking;Parking]|[Restrooms;Restrooms]|[Store;Store]|[Store 24/7;Store 24/7]|[Showers;Showers]</v>
      </c>
      <c r="AZ23" s="42" t="str">
        <f t="shared" si="1"/>
        <v>[Diesel;Diesel]|[Bulk Def;Bulk Def]|[Restaurant;Restaurant]|[Parking;Parking]|[Restrooms;Restrooms]|[Store;Store]|[Store 24/7;Store 24/7]|[Showers;Showers]</v>
      </c>
      <c r="BA23" s="14" t="str">
        <f t="shared" si="3"/>
        <v>519420|Nairn Centre Travel Centre|519420 - Nairn Centre Travel Centre|46.329308/-81.588736|220 ON-17||Nairn Centre|ON|P0M 2L0|705-869-4100|CA|||||"[Diesel;Diesel]|[Bulk Def;Bulk Def]|[Restaurant;Restaurant]|[Parking;Parking]|[Restrooms;Restrooms]|[Store;Store]|[Store 24/7;Store 24/7]|[Showers;Showers]"|"[Diesel;Diesel]|[Bulk Def;Bulk Def]|[Restaurant;Restaurant]|[Parking;Parking]|[Restrooms;Restrooms]|[Store;Store]|[Store 24/7;Store 24/7]|[Showers;Showers]"|E</v>
      </c>
    </row>
    <row r="24" spans="1:53" x14ac:dyDescent="0.35">
      <c r="A24" s="20"/>
      <c r="B24" s="20" t="str">
        <f>TRIM(SourceTable[[#This Row],[EFS
SITE NUMBER]])</f>
        <v>550505</v>
      </c>
      <c r="C24" s="20" t="str">
        <f>SourceTable[[#This Row],[Location Name]]</f>
        <v>Esso Toronto Finch</v>
      </c>
      <c r="D24" s="16" t="str">
        <f>EssoCL_Locs[[#This Row],[LocationID]] &amp; " - " &amp; EssoCL_Locs[[#This Row],[Location Name]]</f>
        <v>550505 - Esso Toronto Finch</v>
      </c>
      <c r="E24" s="35">
        <f>SourceTable[[#This Row],[LATITUDE]]</f>
        <v>43.733201000000001</v>
      </c>
      <c r="F24" s="35">
        <f>SourceTable[[#This Row],[LONGITUDE]]</f>
        <v>-79.479186999999996</v>
      </c>
      <c r="G24" s="35" t="str">
        <f>SourceTable[[#This Row],[Address]]</f>
        <v>1140 Finch Ave W</v>
      </c>
      <c r="H24" s="20"/>
      <c r="I24" s="36" t="str">
        <f>SourceTable[[#This Row],[City]]</f>
        <v>Toronto</v>
      </c>
      <c r="J24" s="35" t="str">
        <f>RIGHT(SourceTable[[#This Row],[Province]],2)</f>
        <v>ON</v>
      </c>
      <c r="K24" s="35" t="str">
        <f>SourceTable[[#This Row],[Postal Code ]]</f>
        <v>M3J 2E2</v>
      </c>
      <c r="L24" s="16" t="str">
        <f>SourceTable[[#This Row],[PHONE]]</f>
        <v>905-672-1128</v>
      </c>
      <c r="M24" s="16" t="s">
        <v>42</v>
      </c>
      <c r="N24" s="16"/>
      <c r="O24" s="47" t="str">
        <f>IF(TRIM(SourceTable[[#This Row],[Status]])="Closed","&lt;ul&gt;&lt;li&gt;Temporarily closed.&lt;/li&gt;&lt;/ul&gt;","")</f>
        <v/>
      </c>
      <c r="P24" s="47" t="str">
        <f>IF(TRIM(SourceTable[[#This Row],[Status]])="Closed","Closed;Closed;Closed;Closed;Closed;Closed;Closed;","")</f>
        <v/>
      </c>
      <c r="Q24" s="15"/>
      <c r="R24" s="20" t="str">
        <f>IF(SourceTable[[#This Row],[DIESEL EFFICIENT™]]="Yes","Diesel Efficient","")</f>
        <v>Diesel Efficient</v>
      </c>
      <c r="S24" s="20" t="str">
        <f>IF(SourceTable[[#This Row],[DIESEL]]="Yes","Diesel","")</f>
        <v>Diesel</v>
      </c>
      <c r="T24" s="20" t="str">
        <f>IF(SourceTable[[#This Row],[DYED DIESEL]]="Yes","Dyed Diesel","")</f>
        <v/>
      </c>
      <c r="U24" s="20" t="str">
        <f>IF(SourceTable[[#This Row],[GAS AT CARDLOCK]]="Yes","Gas at Cardlock","")</f>
        <v/>
      </c>
      <c r="V24" s="20" t="str">
        <f>IF(SourceTable[[#This Row],[DYED GAS AT CARDLOCK]]="Yes","Dyed Gas At Cardlock","")</f>
        <v/>
      </c>
      <c r="W24" s="20" t="str">
        <f>IF(SourceTable[[#This Row],[BULK DEF]]="Yes","Bulk Def","")</f>
        <v>Bulk Def</v>
      </c>
      <c r="X24" s="16" t="str">
        <f>IF(SourceTable[[#This Row],[RESTAURANT]]="Yes","Restaurant","")</f>
        <v/>
      </c>
      <c r="Y24" s="16" t="str">
        <f>IF(SourceTable[[#This Row],[FAST FOOD]]="Yes","Fast Food","")</f>
        <v/>
      </c>
      <c r="Z24" s="16" t="str">
        <f>IF(SourceTable[[#This Row],[PARKING]]="Yes","Parking","")</f>
        <v>Parking</v>
      </c>
      <c r="AA24" s="16" t="str">
        <f>IF(SourceTable[[#This Row],[RESTROOMS]]="Yes","Restrooms","")</f>
        <v>Restrooms</v>
      </c>
      <c r="AB24" s="16" t="str">
        <f>IF(SourceTable[[#This Row],[STORE]]="Yes","Store","")</f>
        <v>Store</v>
      </c>
      <c r="AC24" s="16" t="str">
        <f>IF(SourceTable[[#This Row],[STORE 24/7]]="Yes","Store 24/7","")</f>
        <v>Store 24/7</v>
      </c>
      <c r="AD24" s="16" t="str">
        <f>IF(SourceTable[[#This Row],[SHOWERS]]="Yes","Showers","")</f>
        <v/>
      </c>
      <c r="AE24" s="16"/>
      <c r="AF24" s="16"/>
      <c r="AG24" s="16" t="str">
        <f>IF(EssoCL_Locs[[#This Row],[Store Amenities_1]]="","",EssoCL_Locs[[#This Row],[Store Amenities_1]])</f>
        <v>Diesel Efficient</v>
      </c>
      <c r="AH24" s="16" t="str">
        <f>IF(EssoCL_Locs[[#This Row],[Store Amenities_2]]="","",EssoCL_Locs[[#This Row],[Store Amenities_2]])</f>
        <v>Diesel</v>
      </c>
      <c r="AI24" s="16" t="str">
        <f>IF(EssoCL_Locs[[#This Row],[Store Amenities_3]]="","",EssoCL_Locs[[#This Row],[Store Amenities_3]])</f>
        <v/>
      </c>
      <c r="AJ24" s="16" t="str">
        <f>IF(EssoCL_Locs[[#This Row],[Store Amenities_4]]="","",EssoCL_Locs[[#This Row],[Store Amenities_4]])</f>
        <v/>
      </c>
      <c r="AK24" s="16" t="str">
        <f>IF(EssoCL_Locs[[#This Row],[Store Amenities_5]]="","",EssoCL_Locs[[#This Row],[Store Amenities_5]])</f>
        <v/>
      </c>
      <c r="AL24" s="16" t="str">
        <f>IF(EssoCL_Locs[[#This Row],[Store Amenities_6]]="","",EssoCL_Locs[[#This Row],[Store Amenities_6]])</f>
        <v>Bulk Def</v>
      </c>
      <c r="AM24" s="16" t="str">
        <f>IF(EssoCL_Locs[[#This Row],[Store Amenities_7]]="","",EssoCL_Locs[[#This Row],[Store Amenities_7]])</f>
        <v/>
      </c>
      <c r="AN24" s="16" t="str">
        <f>IF(EssoCL_Locs[[#This Row],[Store Amenities_8]]="","",EssoCL_Locs[[#This Row],[Store Amenities_8]])</f>
        <v/>
      </c>
      <c r="AO24" s="16" t="str">
        <f>IF(EssoCL_Locs[[#This Row],[Store Amenities_9]]="","",EssoCL_Locs[[#This Row],[Store Amenities_9]])</f>
        <v>Parking</v>
      </c>
      <c r="AP24" s="16" t="str">
        <f>IF(EssoCL_Locs[[#This Row],[Store Amenities_10]]="","",EssoCL_Locs[[#This Row],[Store Amenities_10]])</f>
        <v>Restrooms</v>
      </c>
      <c r="AQ24" s="16" t="str">
        <f>IF(EssoCL_Locs[[#This Row],[Store Amenities_11]]="","",EssoCL_Locs[[#This Row],[Store Amenities_11]])</f>
        <v>Store</v>
      </c>
      <c r="AR24" s="16" t="str">
        <f>IF(EssoCL_Locs[[#This Row],[Store Amenities_12]]="","",EssoCL_Locs[[#This Row],[Store Amenities_12]])</f>
        <v>Store 24/7</v>
      </c>
      <c r="AS24" s="16" t="str">
        <f>IF(EssoCL_Locs[[#This Row],[Store Amenities_13]]="","",EssoCL_Locs[[#This Row],[Store Amenities_13]])</f>
        <v/>
      </c>
      <c r="AT24" s="16" t="str">
        <f>IF(EssoCL_Locs[[#This Row],[Store Amenities_14]]="","",EssoCL_Locs[[#This Row],[Store Amenities_14]])</f>
        <v/>
      </c>
      <c r="AU24" s="16" t="str">
        <f>IF(EssoCL_Locs[[#This Row],[Store Amenities_15]]="","",EssoCL_Locs[[#This Row],[Store Amenities_15]])</f>
        <v/>
      </c>
      <c r="AV24" s="16" t="s">
        <v>27</v>
      </c>
      <c r="AX24" s="45" t="str">
        <f t="shared" si="2"/>
        <v>43.733201/-79.479187</v>
      </c>
      <c r="AY24" s="41" t="str">
        <f t="shared" si="0"/>
        <v>[Diesel Efficient;Diesel Efficient]|[Diesel;Diesel]|[Bulk Def;Bulk Def]|[Parking;Parking]|[Restrooms;Restrooms]|[Store;Store]|[Store 24/7;Store 24/7]</v>
      </c>
      <c r="AZ24" s="42" t="str">
        <f t="shared" si="1"/>
        <v>[Diesel Efficient;Diesel Efficient]|[Diesel;Diesel]|[Bulk Def;Bulk Def]|[Parking;Parking]|[Restrooms;Restrooms]|[Store;Store]|[Store 24/7;Store 24/7]</v>
      </c>
      <c r="BA24" s="14" t="str">
        <f t="shared" si="3"/>
        <v>550505|Esso Toronto Finch|550505 - Esso Toronto Finch|43.733201/-79.479187|1140 Finch Ave W||Toronto|ON|M3J 2E2|905-672-1128|CA|||||"[Diesel Efficient;Diesel Efficient]|[Diesel;Diesel]|[Bulk Def;Bulk Def]|[Parking;Parking]|[Restrooms;Restrooms]|[Store;Store]|[Store 24/7;Store 24/7]"|"[Diesel Efficient;Diesel Efficient]|[Diesel;Diesel]|[Bulk Def;Bulk Def]|[Parking;Parking]|[Restrooms;Restrooms]|[Store;Store]|[Store 24/7;Store 24/7]"|E</v>
      </c>
    </row>
    <row r="25" spans="1:53" x14ac:dyDescent="0.35">
      <c r="A25" s="20"/>
      <c r="B25" s="20" t="str">
        <f>TRIM(SourceTable[[#This Row],[EFS
SITE NUMBER]])</f>
        <v>519402</v>
      </c>
      <c r="C25" s="20" t="str">
        <f>SourceTable[[#This Row],[Location Name]]</f>
        <v>Meadow Lake</v>
      </c>
      <c r="D25" s="16" t="str">
        <f>EssoCL_Locs[[#This Row],[LocationID]] &amp; " - " &amp; EssoCL_Locs[[#This Row],[Location Name]]</f>
        <v>519402 - Meadow Lake</v>
      </c>
      <c r="E25" s="35">
        <f>SourceTable[[#This Row],[LATITUDE]]</f>
        <v>54.121429999999997</v>
      </c>
      <c r="F25" s="35">
        <f>SourceTable[[#This Row],[LONGITUDE]]</f>
        <v>-108.45415300000001</v>
      </c>
      <c r="G25" s="35" t="str">
        <f>SourceTable[[#This Row],[Address]]</f>
        <v>#2 Commercial Crescent</v>
      </c>
      <c r="H25" s="20"/>
      <c r="I25" s="36" t="str">
        <f>SourceTable[[#This Row],[City]]</f>
        <v>Meadow Lake</v>
      </c>
      <c r="J25" s="35" t="str">
        <f>RIGHT(SourceTable[[#This Row],[Province]],2)</f>
        <v>SK</v>
      </c>
      <c r="K25" s="35" t="str">
        <f>SourceTable[[#This Row],[Postal Code ]]</f>
        <v>S9X 1L9</v>
      </c>
      <c r="L25" s="16" t="str">
        <f>SourceTable[[#This Row],[PHONE]]</f>
        <v>306-236-5101</v>
      </c>
      <c r="M25" s="16" t="s">
        <v>42</v>
      </c>
      <c r="N25" s="16"/>
      <c r="O25" s="47" t="str">
        <f>IF(TRIM(SourceTable[[#This Row],[Status]])="Closed","&lt;ul&gt;&lt;li&gt;Temporarily closed.&lt;/li&gt;&lt;/ul&gt;","")</f>
        <v/>
      </c>
      <c r="P25" s="47" t="str">
        <f>IF(TRIM(SourceTable[[#This Row],[Status]])="Closed","Closed;Closed;Closed;Closed;Closed;Closed;Closed;","")</f>
        <v/>
      </c>
      <c r="Q25" s="15"/>
      <c r="R25" s="20" t="str">
        <f>IF(SourceTable[[#This Row],[DIESEL EFFICIENT™]]="Yes","Diesel Efficient","")</f>
        <v/>
      </c>
      <c r="S25" s="20" t="str">
        <f>IF(SourceTable[[#This Row],[DIESEL]]="Yes","Diesel","")</f>
        <v>Diesel</v>
      </c>
      <c r="T25" s="20" t="str">
        <f>IF(SourceTable[[#This Row],[DYED DIESEL]]="Yes","Dyed Diesel","")</f>
        <v>Dyed Diesel</v>
      </c>
      <c r="U25" s="20" t="str">
        <f>IF(SourceTable[[#This Row],[GAS AT CARDLOCK]]="Yes","Gas at Cardlock","")</f>
        <v>Gas at Cardlock</v>
      </c>
      <c r="V25" s="20" t="str">
        <f>IF(SourceTable[[#This Row],[DYED GAS AT CARDLOCK]]="Yes","Dyed Gas At Cardlock","")</f>
        <v/>
      </c>
      <c r="W25" s="20" t="str">
        <f>IF(SourceTable[[#This Row],[BULK DEF]]="Yes","Bulk Def","")</f>
        <v/>
      </c>
      <c r="X25" s="16" t="str">
        <f>IF(SourceTable[[#This Row],[RESTAURANT]]="Yes","Restaurant","")</f>
        <v/>
      </c>
      <c r="Y25" s="16" t="str">
        <f>IF(SourceTable[[#This Row],[FAST FOOD]]="Yes","Fast Food","")</f>
        <v/>
      </c>
      <c r="Z25" s="16" t="str">
        <f>IF(SourceTable[[#This Row],[PARKING]]="Yes","Parking","")</f>
        <v>Parking</v>
      </c>
      <c r="AA25" s="16" t="str">
        <f>IF(SourceTable[[#This Row],[RESTROOMS]]="Yes","Restrooms","")</f>
        <v>Restrooms</v>
      </c>
      <c r="AB25" s="16" t="str">
        <f>IF(SourceTable[[#This Row],[STORE]]="Yes","Store","")</f>
        <v/>
      </c>
      <c r="AC25" s="16" t="str">
        <f>IF(SourceTable[[#This Row],[STORE 24/7]]="Yes","Store 24/7","")</f>
        <v/>
      </c>
      <c r="AD25" s="16" t="str">
        <f>IF(SourceTable[[#This Row],[SHOWERS]]="Yes","Showers","")</f>
        <v/>
      </c>
      <c r="AE25" s="16"/>
      <c r="AF25" s="16"/>
      <c r="AG25" s="16" t="str">
        <f>IF(EssoCL_Locs[[#This Row],[Store Amenities_1]]="","",EssoCL_Locs[[#This Row],[Store Amenities_1]])</f>
        <v/>
      </c>
      <c r="AH25" s="16" t="str">
        <f>IF(EssoCL_Locs[[#This Row],[Store Amenities_2]]="","",EssoCL_Locs[[#This Row],[Store Amenities_2]])</f>
        <v>Diesel</v>
      </c>
      <c r="AI25" s="16" t="str">
        <f>IF(EssoCL_Locs[[#This Row],[Store Amenities_3]]="","",EssoCL_Locs[[#This Row],[Store Amenities_3]])</f>
        <v>Dyed Diesel</v>
      </c>
      <c r="AJ25" s="16" t="str">
        <f>IF(EssoCL_Locs[[#This Row],[Store Amenities_4]]="","",EssoCL_Locs[[#This Row],[Store Amenities_4]])</f>
        <v>Gas at Cardlock</v>
      </c>
      <c r="AK25" s="16" t="str">
        <f>IF(EssoCL_Locs[[#This Row],[Store Amenities_5]]="","",EssoCL_Locs[[#This Row],[Store Amenities_5]])</f>
        <v/>
      </c>
      <c r="AL25" s="16" t="str">
        <f>IF(EssoCL_Locs[[#This Row],[Store Amenities_6]]="","",EssoCL_Locs[[#This Row],[Store Amenities_6]])</f>
        <v/>
      </c>
      <c r="AM25" s="16" t="str">
        <f>IF(EssoCL_Locs[[#This Row],[Store Amenities_7]]="","",EssoCL_Locs[[#This Row],[Store Amenities_7]])</f>
        <v/>
      </c>
      <c r="AN25" s="16" t="str">
        <f>IF(EssoCL_Locs[[#This Row],[Store Amenities_8]]="","",EssoCL_Locs[[#This Row],[Store Amenities_8]])</f>
        <v/>
      </c>
      <c r="AO25" s="16" t="str">
        <f>IF(EssoCL_Locs[[#This Row],[Store Amenities_9]]="","",EssoCL_Locs[[#This Row],[Store Amenities_9]])</f>
        <v>Parking</v>
      </c>
      <c r="AP25" s="16" t="str">
        <f>IF(EssoCL_Locs[[#This Row],[Store Amenities_10]]="","",EssoCL_Locs[[#This Row],[Store Amenities_10]])</f>
        <v>Restrooms</v>
      </c>
      <c r="AQ25" s="16" t="str">
        <f>IF(EssoCL_Locs[[#This Row],[Store Amenities_11]]="","",EssoCL_Locs[[#This Row],[Store Amenities_11]])</f>
        <v/>
      </c>
      <c r="AR25" s="16" t="str">
        <f>IF(EssoCL_Locs[[#This Row],[Store Amenities_12]]="","",EssoCL_Locs[[#This Row],[Store Amenities_12]])</f>
        <v/>
      </c>
      <c r="AS25" s="16" t="str">
        <f>IF(EssoCL_Locs[[#This Row],[Store Amenities_13]]="","",EssoCL_Locs[[#This Row],[Store Amenities_13]])</f>
        <v/>
      </c>
      <c r="AT25" s="16" t="str">
        <f>IF(EssoCL_Locs[[#This Row],[Store Amenities_14]]="","",EssoCL_Locs[[#This Row],[Store Amenities_14]])</f>
        <v/>
      </c>
      <c r="AU25" s="16" t="str">
        <f>IF(EssoCL_Locs[[#This Row],[Store Amenities_15]]="","",EssoCL_Locs[[#This Row],[Store Amenities_15]])</f>
        <v/>
      </c>
      <c r="AV25" s="16" t="s">
        <v>27</v>
      </c>
      <c r="AX25" s="45" t="str">
        <f t="shared" si="2"/>
        <v>54.12143/-108.454153</v>
      </c>
      <c r="AY25" s="41" t="str">
        <f t="shared" si="0"/>
        <v>[Diesel;Diesel]|[Dyed Diesel;Dyed Diesel]|[Gas at Cardlock;Gas at Cardlock]|[Parking;Parking]|[Restrooms;Restrooms]</v>
      </c>
      <c r="AZ25" s="42" t="str">
        <f t="shared" si="1"/>
        <v>[Diesel;Diesel]|[Dyed Diesel;Dyed Diesel]|[Gas at Cardlock;Gas at Cardlock]|[Parking;Parking]|[Restrooms;Restrooms]</v>
      </c>
      <c r="BA25" s="14" t="str">
        <f t="shared" si="3"/>
        <v>519402|Meadow Lake|519402 - Meadow Lake|54.12143/-108.454153|#2 Commercial Crescent||Meadow Lake|SK|S9X 1L9|306-236-5101|CA|||||"[Diesel;Diesel]|[Dyed Diesel;Dyed Diesel]|[Gas at Cardlock;Gas at Cardlock]|[Parking;Parking]|[Restrooms;Restrooms]"|"[Diesel;Diesel]|[Dyed Diesel;Dyed Diesel]|[Gas at Cardlock;Gas at Cardlock]|[Parking;Parking]|[Restrooms;Restrooms]"|E</v>
      </c>
    </row>
    <row r="26" spans="1:53" x14ac:dyDescent="0.35">
      <c r="A26" s="20"/>
      <c r="B26" s="20" t="str">
        <f>TRIM(SourceTable[[#This Row],[EFS
SITE NUMBER]])</f>
        <v>519349</v>
      </c>
      <c r="C26" s="20" t="str">
        <f>SourceTable[[#This Row],[Location Name]]</f>
        <v>Red Deer</v>
      </c>
      <c r="D26" s="16" t="str">
        <f>EssoCL_Locs[[#This Row],[LocationID]] &amp; " - " &amp; EssoCL_Locs[[#This Row],[Location Name]]</f>
        <v>519349 - Red Deer</v>
      </c>
      <c r="E26" s="35">
        <f>SourceTable[[#This Row],[LATITUDE]]</f>
        <v>52.316184999999997</v>
      </c>
      <c r="F26" s="35">
        <f>SourceTable[[#This Row],[LONGITUDE]]</f>
        <v>-113.836285</v>
      </c>
      <c r="G26" s="35" t="str">
        <f>SourceTable[[#This Row],[Address]]</f>
        <v>8132 Edgar Industrial Close</v>
      </c>
      <c r="H26" s="20"/>
      <c r="I26" s="36" t="str">
        <f>SourceTable[[#This Row],[City]]</f>
        <v>Red Deer</v>
      </c>
      <c r="J26" s="35" t="str">
        <f>RIGHT(SourceTable[[#This Row],[Province]],2)</f>
        <v>AB</v>
      </c>
      <c r="K26" s="35" t="str">
        <f>SourceTable[[#This Row],[Postal Code ]]</f>
        <v>T4P 3R4</v>
      </c>
      <c r="L26" s="16" t="str">
        <f>SourceTable[[#This Row],[PHONE]]</f>
        <v>403-333-4128</v>
      </c>
      <c r="M26" s="16" t="s">
        <v>42</v>
      </c>
      <c r="N26" s="16"/>
      <c r="O26" s="47" t="str">
        <f>IF(TRIM(SourceTable[[#This Row],[Status]])="Closed","&lt;ul&gt;&lt;li&gt;Temporarily closed.&lt;/li&gt;&lt;/ul&gt;","")</f>
        <v/>
      </c>
      <c r="P26" s="47" t="str">
        <f>IF(TRIM(SourceTable[[#This Row],[Status]])="Closed","Closed;Closed;Closed;Closed;Closed;Closed;Closed;","")</f>
        <v/>
      </c>
      <c r="Q26" s="15"/>
      <c r="R26" s="20" t="str">
        <f>IF(SourceTable[[#This Row],[DIESEL EFFICIENT™]]="Yes","Diesel Efficient","")</f>
        <v/>
      </c>
      <c r="S26" s="20" t="str">
        <f>IF(SourceTable[[#This Row],[DIESEL]]="Yes","Diesel","")</f>
        <v>Diesel</v>
      </c>
      <c r="T26" s="20" t="str">
        <f>IF(SourceTable[[#This Row],[DYED DIESEL]]="Yes","Dyed Diesel","")</f>
        <v>Dyed Diesel</v>
      </c>
      <c r="U26" s="20" t="str">
        <f>IF(SourceTable[[#This Row],[GAS AT CARDLOCK]]="Yes","Gas at Cardlock","")</f>
        <v>Gas at Cardlock</v>
      </c>
      <c r="V26" s="20" t="str">
        <f>IF(SourceTable[[#This Row],[DYED GAS AT CARDLOCK]]="Yes","Dyed Gas At Cardlock","")</f>
        <v/>
      </c>
      <c r="W26" s="20" t="str">
        <f>IF(SourceTable[[#This Row],[BULK DEF]]="Yes","Bulk Def","")</f>
        <v/>
      </c>
      <c r="X26" s="16" t="str">
        <f>IF(SourceTable[[#This Row],[RESTAURANT]]="Yes","Restaurant","")</f>
        <v/>
      </c>
      <c r="Y26" s="16" t="str">
        <f>IF(SourceTable[[#This Row],[FAST FOOD]]="Yes","Fast Food","")</f>
        <v/>
      </c>
      <c r="Z26" s="16" t="str">
        <f>IF(SourceTable[[#This Row],[PARKING]]="Yes","Parking","")</f>
        <v/>
      </c>
      <c r="AA26" s="16" t="str">
        <f>IF(SourceTable[[#This Row],[RESTROOMS]]="Yes","Restrooms","")</f>
        <v/>
      </c>
      <c r="AB26" s="16" t="str">
        <f>IF(SourceTable[[#This Row],[STORE]]="Yes","Store","")</f>
        <v/>
      </c>
      <c r="AC26" s="16" t="str">
        <f>IF(SourceTable[[#This Row],[STORE 24/7]]="Yes","Store 24/7","")</f>
        <v/>
      </c>
      <c r="AD26" s="16" t="str">
        <f>IF(SourceTable[[#This Row],[SHOWERS]]="Yes","Showers","")</f>
        <v/>
      </c>
      <c r="AE26" s="16"/>
      <c r="AF26" s="16"/>
      <c r="AG26" s="16" t="str">
        <f>IF(EssoCL_Locs[[#This Row],[Store Amenities_1]]="","",EssoCL_Locs[[#This Row],[Store Amenities_1]])</f>
        <v/>
      </c>
      <c r="AH26" s="16" t="str">
        <f>IF(EssoCL_Locs[[#This Row],[Store Amenities_2]]="","",EssoCL_Locs[[#This Row],[Store Amenities_2]])</f>
        <v>Diesel</v>
      </c>
      <c r="AI26" s="16" t="str">
        <f>IF(EssoCL_Locs[[#This Row],[Store Amenities_3]]="","",EssoCL_Locs[[#This Row],[Store Amenities_3]])</f>
        <v>Dyed Diesel</v>
      </c>
      <c r="AJ26" s="16" t="str">
        <f>IF(EssoCL_Locs[[#This Row],[Store Amenities_4]]="","",EssoCL_Locs[[#This Row],[Store Amenities_4]])</f>
        <v>Gas at Cardlock</v>
      </c>
      <c r="AK26" s="16" t="str">
        <f>IF(EssoCL_Locs[[#This Row],[Store Amenities_5]]="","",EssoCL_Locs[[#This Row],[Store Amenities_5]])</f>
        <v/>
      </c>
      <c r="AL26" s="16" t="str">
        <f>IF(EssoCL_Locs[[#This Row],[Store Amenities_6]]="","",EssoCL_Locs[[#This Row],[Store Amenities_6]])</f>
        <v/>
      </c>
      <c r="AM26" s="16" t="str">
        <f>IF(EssoCL_Locs[[#This Row],[Store Amenities_7]]="","",EssoCL_Locs[[#This Row],[Store Amenities_7]])</f>
        <v/>
      </c>
      <c r="AN26" s="16" t="str">
        <f>IF(EssoCL_Locs[[#This Row],[Store Amenities_8]]="","",EssoCL_Locs[[#This Row],[Store Amenities_8]])</f>
        <v/>
      </c>
      <c r="AO26" s="16" t="str">
        <f>IF(EssoCL_Locs[[#This Row],[Store Amenities_9]]="","",EssoCL_Locs[[#This Row],[Store Amenities_9]])</f>
        <v/>
      </c>
      <c r="AP26" s="16" t="str">
        <f>IF(EssoCL_Locs[[#This Row],[Store Amenities_10]]="","",EssoCL_Locs[[#This Row],[Store Amenities_10]])</f>
        <v/>
      </c>
      <c r="AQ26" s="16" t="str">
        <f>IF(EssoCL_Locs[[#This Row],[Store Amenities_11]]="","",EssoCL_Locs[[#This Row],[Store Amenities_11]])</f>
        <v/>
      </c>
      <c r="AR26" s="16" t="str">
        <f>IF(EssoCL_Locs[[#This Row],[Store Amenities_12]]="","",EssoCL_Locs[[#This Row],[Store Amenities_12]])</f>
        <v/>
      </c>
      <c r="AS26" s="16" t="str">
        <f>IF(EssoCL_Locs[[#This Row],[Store Amenities_13]]="","",EssoCL_Locs[[#This Row],[Store Amenities_13]])</f>
        <v/>
      </c>
      <c r="AT26" s="16" t="str">
        <f>IF(EssoCL_Locs[[#This Row],[Store Amenities_14]]="","",EssoCL_Locs[[#This Row],[Store Amenities_14]])</f>
        <v/>
      </c>
      <c r="AU26" s="16" t="str">
        <f>IF(EssoCL_Locs[[#This Row],[Store Amenities_15]]="","",EssoCL_Locs[[#This Row],[Store Amenities_15]])</f>
        <v/>
      </c>
      <c r="AV26" s="16" t="s">
        <v>27</v>
      </c>
      <c r="AX26" s="45" t="str">
        <f t="shared" si="2"/>
        <v>52.316185/-113.836285</v>
      </c>
      <c r="AY26" s="41" t="str">
        <f t="shared" si="0"/>
        <v>[Diesel;Diesel]|[Dyed Diesel;Dyed Diesel]|[Gas at Cardlock;Gas at Cardlock]</v>
      </c>
      <c r="AZ26" s="42" t="str">
        <f t="shared" si="1"/>
        <v>[Diesel;Diesel]|[Dyed Diesel;Dyed Diesel]|[Gas at Cardlock;Gas at Cardlock]</v>
      </c>
      <c r="BA26" s="14" t="str">
        <f t="shared" si="3"/>
        <v>519349|Red Deer|519349 - Red Deer|52.316185/-113.836285|8132 Edgar Industrial Close||Red Deer|AB|T4P 3R4|403-333-4128|CA|||||"[Diesel;Diesel]|[Dyed Diesel;Dyed Diesel]|[Gas at Cardlock;Gas at Cardlock]"|"[Diesel;Diesel]|[Dyed Diesel;Dyed Diesel]|[Gas at Cardlock;Gas at Cardlock]"|E</v>
      </c>
    </row>
    <row r="27" spans="1:53" x14ac:dyDescent="0.35">
      <c r="A27" s="20"/>
      <c r="B27" s="20" t="str">
        <f>TRIM(SourceTable[[#This Row],[EFS
SITE NUMBER]])</f>
        <v>519343</v>
      </c>
      <c r="C27" s="20" t="str">
        <f>SourceTable[[#This Row],[Location Name]]</f>
        <v>Cold Lake Esso CL</v>
      </c>
      <c r="D27" s="16" t="str">
        <f>EssoCL_Locs[[#This Row],[LocationID]] &amp; " - " &amp; EssoCL_Locs[[#This Row],[Location Name]]</f>
        <v>519343 - Cold Lake Esso CL</v>
      </c>
      <c r="E27" s="35">
        <f>SourceTable[[#This Row],[LATITUDE]]</f>
        <v>54.456281300000001</v>
      </c>
      <c r="F27" s="35">
        <f>SourceTable[[#This Row],[LONGITUDE]]</f>
        <v>-110.2025773</v>
      </c>
      <c r="G27" s="35" t="str">
        <f>SourceTable[[#This Row],[Address]]</f>
        <v>10-1-65-4 W4M</v>
      </c>
      <c r="H27" s="20"/>
      <c r="I27" s="36" t="str">
        <f>SourceTable[[#This Row],[City]]</f>
        <v>Cold Lake</v>
      </c>
      <c r="J27" s="35" t="str">
        <f>RIGHT(SourceTable[[#This Row],[Province]],2)</f>
        <v>AB</v>
      </c>
      <c r="K27" s="35" t="str">
        <f>SourceTable[[#This Row],[Postal Code ]]</f>
        <v xml:space="preserve"> T9M 0L6</v>
      </c>
      <c r="L27" s="16" t="str">
        <f>SourceTable[[#This Row],[PHONE]]</f>
        <v>780-594-3055</v>
      </c>
      <c r="M27" s="16" t="s">
        <v>42</v>
      </c>
      <c r="N27" s="16"/>
      <c r="O27" s="47" t="str">
        <f>IF(TRIM(SourceTable[[#This Row],[Status]])="Closed","&lt;ul&gt;&lt;li&gt;Temporarily closed.&lt;/li&gt;&lt;/ul&gt;","")</f>
        <v/>
      </c>
      <c r="P27" s="47" t="str">
        <f>IF(TRIM(SourceTable[[#This Row],[Status]])="Closed","Closed;Closed;Closed;Closed;Closed;Closed;Closed;","")</f>
        <v/>
      </c>
      <c r="Q27" s="15"/>
      <c r="R27" s="20" t="str">
        <f>IF(SourceTable[[#This Row],[DIESEL EFFICIENT™]]="Yes","Diesel Efficient","")</f>
        <v/>
      </c>
      <c r="S27" s="20" t="str">
        <f>IF(SourceTable[[#This Row],[DIESEL]]="Yes","Diesel","")</f>
        <v/>
      </c>
      <c r="T27" s="20" t="str">
        <f>IF(SourceTable[[#This Row],[DYED DIESEL]]="Yes","Dyed Diesel","")</f>
        <v/>
      </c>
      <c r="U27" s="20" t="str">
        <f>IF(SourceTable[[#This Row],[GAS AT CARDLOCK]]="Yes","Gas at Cardlock","")</f>
        <v/>
      </c>
      <c r="V27" s="20" t="str">
        <f>IF(SourceTable[[#This Row],[DYED GAS AT CARDLOCK]]="Yes","Dyed Gas At Cardlock","")</f>
        <v/>
      </c>
      <c r="W27" s="20" t="str">
        <f>IF(SourceTable[[#This Row],[BULK DEF]]="Yes","Bulk Def","")</f>
        <v/>
      </c>
      <c r="X27" s="16" t="str">
        <f>IF(SourceTable[[#This Row],[RESTAURANT]]="Yes","Restaurant","")</f>
        <v/>
      </c>
      <c r="Y27" s="16" t="str">
        <f>IF(SourceTable[[#This Row],[FAST FOOD]]="Yes","Fast Food","")</f>
        <v/>
      </c>
      <c r="Z27" s="16" t="str">
        <f>IF(SourceTable[[#This Row],[PARKING]]="Yes","Parking","")</f>
        <v/>
      </c>
      <c r="AA27" s="16" t="str">
        <f>IF(SourceTable[[#This Row],[RESTROOMS]]="Yes","Restrooms","")</f>
        <v/>
      </c>
      <c r="AB27" s="16" t="str">
        <f>IF(SourceTable[[#This Row],[STORE]]="Yes","Store","")</f>
        <v/>
      </c>
      <c r="AC27" s="16" t="str">
        <f>IF(SourceTable[[#This Row],[STORE 24/7]]="Yes","Store 24/7","")</f>
        <v/>
      </c>
      <c r="AD27" s="16" t="str">
        <f>IF(SourceTable[[#This Row],[SHOWERS]]="Yes","Showers","")</f>
        <v/>
      </c>
      <c r="AE27" s="16"/>
      <c r="AF27" s="16"/>
      <c r="AG27" s="16" t="str">
        <f>IF(EssoCL_Locs[[#This Row],[Store Amenities_1]]="","",EssoCL_Locs[[#This Row],[Store Amenities_1]])</f>
        <v/>
      </c>
      <c r="AH27" s="16" t="str">
        <f>IF(EssoCL_Locs[[#This Row],[Store Amenities_2]]="","",EssoCL_Locs[[#This Row],[Store Amenities_2]])</f>
        <v/>
      </c>
      <c r="AI27" s="16" t="str">
        <f>IF(EssoCL_Locs[[#This Row],[Store Amenities_3]]="","",EssoCL_Locs[[#This Row],[Store Amenities_3]])</f>
        <v/>
      </c>
      <c r="AJ27" s="16" t="str">
        <f>IF(EssoCL_Locs[[#This Row],[Store Amenities_4]]="","",EssoCL_Locs[[#This Row],[Store Amenities_4]])</f>
        <v/>
      </c>
      <c r="AK27" s="16" t="str">
        <f>IF(EssoCL_Locs[[#This Row],[Store Amenities_5]]="","",EssoCL_Locs[[#This Row],[Store Amenities_5]])</f>
        <v/>
      </c>
      <c r="AL27" s="16" t="str">
        <f>IF(EssoCL_Locs[[#This Row],[Store Amenities_6]]="","",EssoCL_Locs[[#This Row],[Store Amenities_6]])</f>
        <v/>
      </c>
      <c r="AM27" s="16" t="str">
        <f>IF(EssoCL_Locs[[#This Row],[Store Amenities_7]]="","",EssoCL_Locs[[#This Row],[Store Amenities_7]])</f>
        <v/>
      </c>
      <c r="AN27" s="16" t="str">
        <f>IF(EssoCL_Locs[[#This Row],[Store Amenities_8]]="","",EssoCL_Locs[[#This Row],[Store Amenities_8]])</f>
        <v/>
      </c>
      <c r="AO27" s="16" t="str">
        <f>IF(EssoCL_Locs[[#This Row],[Store Amenities_9]]="","",EssoCL_Locs[[#This Row],[Store Amenities_9]])</f>
        <v/>
      </c>
      <c r="AP27" s="16" t="str">
        <f>IF(EssoCL_Locs[[#This Row],[Store Amenities_10]]="","",EssoCL_Locs[[#This Row],[Store Amenities_10]])</f>
        <v/>
      </c>
      <c r="AQ27" s="16" t="str">
        <f>IF(EssoCL_Locs[[#This Row],[Store Amenities_11]]="","",EssoCL_Locs[[#This Row],[Store Amenities_11]])</f>
        <v/>
      </c>
      <c r="AR27" s="16" t="str">
        <f>IF(EssoCL_Locs[[#This Row],[Store Amenities_12]]="","",EssoCL_Locs[[#This Row],[Store Amenities_12]])</f>
        <v/>
      </c>
      <c r="AS27" s="16" t="str">
        <f>IF(EssoCL_Locs[[#This Row],[Store Amenities_13]]="","",EssoCL_Locs[[#This Row],[Store Amenities_13]])</f>
        <v/>
      </c>
      <c r="AT27" s="16" t="str">
        <f>IF(EssoCL_Locs[[#This Row],[Store Amenities_14]]="","",EssoCL_Locs[[#This Row],[Store Amenities_14]])</f>
        <v/>
      </c>
      <c r="AU27" s="16" t="str">
        <f>IF(EssoCL_Locs[[#This Row],[Store Amenities_15]]="","",EssoCL_Locs[[#This Row],[Store Amenities_15]])</f>
        <v/>
      </c>
      <c r="AV27" s="16" t="s">
        <v>27</v>
      </c>
      <c r="AX27" s="45" t="str">
        <f t="shared" si="2"/>
        <v>54.4562813/-110.2025773</v>
      </c>
      <c r="AY27" s="41" t="str">
        <f t="shared" si="0"/>
        <v/>
      </c>
      <c r="AZ27" s="42" t="str">
        <f t="shared" si="1"/>
        <v/>
      </c>
      <c r="BA27" s="14" t="str">
        <f t="shared" si="3"/>
        <v>519343|Cold Lake Esso CL|519343 - Cold Lake Esso CL|54.4562813/-110.2025773|10-1-65-4 W4M||Cold Lake|AB| T9M 0L6|780-594-3055|CA|||||||E</v>
      </c>
    </row>
    <row r="28" spans="1:53" x14ac:dyDescent="0.35">
      <c r="A28" s="20"/>
      <c r="B28" s="20" t="str">
        <f>TRIM(SourceTable[[#This Row],[EFS
SITE NUMBER]])</f>
        <v>551368</v>
      </c>
      <c r="C28" s="20" t="str">
        <f>SourceTable[[#This Row],[Location Name]]</f>
        <v>Esso  Bowamanville</v>
      </c>
      <c r="D28" s="16" t="str">
        <f>EssoCL_Locs[[#This Row],[LocationID]] &amp; " - " &amp; EssoCL_Locs[[#This Row],[Location Name]]</f>
        <v>551368 - Esso  Bowamanville</v>
      </c>
      <c r="E28" s="35">
        <f>SourceTable[[#This Row],[LATITUDE]]</f>
        <v>43.900970000000001</v>
      </c>
      <c r="F28" s="35">
        <f>SourceTable[[#This Row],[LONGITUDE]]</f>
        <v>-78.664599999999993</v>
      </c>
      <c r="G28" s="35" t="str">
        <f>SourceTable[[#This Row],[Address]]</f>
        <v>87 MEARNS COURT</v>
      </c>
      <c r="H28" s="20"/>
      <c r="I28" s="36" t="str">
        <f>SourceTable[[#This Row],[City]]</f>
        <v>BOWMANVILLE</v>
      </c>
      <c r="J28" s="35" t="str">
        <f>RIGHT(SourceTable[[#This Row],[Province]],2)</f>
        <v>ON</v>
      </c>
      <c r="K28" s="35" t="str">
        <f>SourceTable[[#This Row],[Postal Code ]]</f>
        <v>L1C-4N4</v>
      </c>
      <c r="L28" s="16" t="str">
        <f>SourceTable[[#This Row],[PHONE]]</f>
        <v xml:space="preserve">416-521-9533 </v>
      </c>
      <c r="M28" s="16" t="s">
        <v>42</v>
      </c>
      <c r="N28" s="16"/>
      <c r="O28" s="47" t="str">
        <f>IF(TRIM(SourceTable[[#This Row],[Status]])="Closed","&lt;ul&gt;&lt;li&gt;Temporarily closed.&lt;/li&gt;&lt;/ul&gt;","")</f>
        <v/>
      </c>
      <c r="P28" s="47" t="str">
        <f>IF(TRIM(SourceTable[[#This Row],[Status]])="Closed","Closed;Closed;Closed;Closed;Closed;Closed;Closed;","")</f>
        <v/>
      </c>
      <c r="Q28" s="15"/>
      <c r="R28" s="20" t="str">
        <f>IF(SourceTable[[#This Row],[DIESEL EFFICIENT™]]="Yes","Diesel Efficient","")</f>
        <v>Diesel Efficient</v>
      </c>
      <c r="S28" s="20" t="str">
        <f>IF(SourceTable[[#This Row],[DIESEL]]="Yes","Diesel","")</f>
        <v/>
      </c>
      <c r="T28" s="20" t="str">
        <f>IF(SourceTable[[#This Row],[DYED DIESEL]]="Yes","Dyed Diesel","")</f>
        <v/>
      </c>
      <c r="U28" s="20" t="str">
        <f>IF(SourceTable[[#This Row],[GAS AT CARDLOCK]]="Yes","Gas at Cardlock","")</f>
        <v/>
      </c>
      <c r="V28" s="20" t="str">
        <f>IF(SourceTable[[#This Row],[DYED GAS AT CARDLOCK]]="Yes","Dyed Gas At Cardlock","")</f>
        <v/>
      </c>
      <c r="W28" s="20" t="str">
        <f>IF(SourceTable[[#This Row],[BULK DEF]]="Yes","Bulk Def","")</f>
        <v>Bulk Def</v>
      </c>
      <c r="X28" s="16" t="str">
        <f>IF(SourceTable[[#This Row],[RESTAURANT]]="Yes","Restaurant","")</f>
        <v/>
      </c>
      <c r="Y28" s="16" t="str">
        <f>IF(SourceTable[[#This Row],[FAST FOOD]]="Yes","Fast Food","")</f>
        <v/>
      </c>
      <c r="Z28" s="16" t="str">
        <f>IF(SourceTable[[#This Row],[PARKING]]="Yes","Parking","")</f>
        <v/>
      </c>
      <c r="AA28" s="16" t="str">
        <f>IF(SourceTable[[#This Row],[RESTROOMS]]="Yes","Restrooms","")</f>
        <v/>
      </c>
      <c r="AB28" s="16" t="str">
        <f>IF(SourceTable[[#This Row],[STORE]]="Yes","Store","")</f>
        <v/>
      </c>
      <c r="AC28" s="16" t="str">
        <f>IF(SourceTable[[#This Row],[STORE 24/7]]="Yes","Store 24/7","")</f>
        <v/>
      </c>
      <c r="AD28" s="16" t="str">
        <f>IF(SourceTable[[#This Row],[SHOWERS]]="Yes","Showers","")</f>
        <v/>
      </c>
      <c r="AE28" s="16"/>
      <c r="AF28" s="16"/>
      <c r="AG28" s="16" t="str">
        <f>IF(EssoCL_Locs[[#This Row],[Store Amenities_1]]="","",EssoCL_Locs[[#This Row],[Store Amenities_1]])</f>
        <v>Diesel Efficient</v>
      </c>
      <c r="AH28" s="16" t="str">
        <f>IF(EssoCL_Locs[[#This Row],[Store Amenities_2]]="","",EssoCL_Locs[[#This Row],[Store Amenities_2]])</f>
        <v/>
      </c>
      <c r="AI28" s="16" t="str">
        <f>IF(EssoCL_Locs[[#This Row],[Store Amenities_3]]="","",EssoCL_Locs[[#This Row],[Store Amenities_3]])</f>
        <v/>
      </c>
      <c r="AJ28" s="16" t="str">
        <f>IF(EssoCL_Locs[[#This Row],[Store Amenities_4]]="","",EssoCL_Locs[[#This Row],[Store Amenities_4]])</f>
        <v/>
      </c>
      <c r="AK28" s="16" t="str">
        <f>IF(EssoCL_Locs[[#This Row],[Store Amenities_5]]="","",EssoCL_Locs[[#This Row],[Store Amenities_5]])</f>
        <v/>
      </c>
      <c r="AL28" s="16" t="str">
        <f>IF(EssoCL_Locs[[#This Row],[Store Amenities_6]]="","",EssoCL_Locs[[#This Row],[Store Amenities_6]])</f>
        <v>Bulk Def</v>
      </c>
      <c r="AM28" s="16" t="str">
        <f>IF(EssoCL_Locs[[#This Row],[Store Amenities_7]]="","",EssoCL_Locs[[#This Row],[Store Amenities_7]])</f>
        <v/>
      </c>
      <c r="AN28" s="16" t="str">
        <f>IF(EssoCL_Locs[[#This Row],[Store Amenities_8]]="","",EssoCL_Locs[[#This Row],[Store Amenities_8]])</f>
        <v/>
      </c>
      <c r="AO28" s="16" t="str">
        <f>IF(EssoCL_Locs[[#This Row],[Store Amenities_9]]="","",EssoCL_Locs[[#This Row],[Store Amenities_9]])</f>
        <v/>
      </c>
      <c r="AP28" s="16" t="str">
        <f>IF(EssoCL_Locs[[#This Row],[Store Amenities_10]]="","",EssoCL_Locs[[#This Row],[Store Amenities_10]])</f>
        <v/>
      </c>
      <c r="AQ28" s="16" t="str">
        <f>IF(EssoCL_Locs[[#This Row],[Store Amenities_11]]="","",EssoCL_Locs[[#This Row],[Store Amenities_11]])</f>
        <v/>
      </c>
      <c r="AR28" s="16" t="str">
        <f>IF(EssoCL_Locs[[#This Row],[Store Amenities_12]]="","",EssoCL_Locs[[#This Row],[Store Amenities_12]])</f>
        <v/>
      </c>
      <c r="AS28" s="16" t="str">
        <f>IF(EssoCL_Locs[[#This Row],[Store Amenities_13]]="","",EssoCL_Locs[[#This Row],[Store Amenities_13]])</f>
        <v/>
      </c>
      <c r="AT28" s="16" t="str">
        <f>IF(EssoCL_Locs[[#This Row],[Store Amenities_14]]="","",EssoCL_Locs[[#This Row],[Store Amenities_14]])</f>
        <v/>
      </c>
      <c r="AU28" s="16" t="str">
        <f>IF(EssoCL_Locs[[#This Row],[Store Amenities_15]]="","",EssoCL_Locs[[#This Row],[Store Amenities_15]])</f>
        <v/>
      </c>
      <c r="AV28" s="16" t="s">
        <v>27</v>
      </c>
      <c r="AX28" s="45" t="str">
        <f t="shared" si="2"/>
        <v>43.90097/-78.6646</v>
      </c>
      <c r="AY28" s="41" t="str">
        <f t="shared" si="0"/>
        <v>[Diesel Efficient;Diesel Efficient]|[Bulk Def;Bulk Def]</v>
      </c>
      <c r="AZ28" s="42" t="str">
        <f t="shared" si="1"/>
        <v>[Diesel Efficient;Diesel Efficient]|[Bulk Def;Bulk Def]</v>
      </c>
      <c r="BA28" s="14" t="str">
        <f t="shared" si="3"/>
        <v>551368|Esso  Bowamanville|551368 - Esso  Bowamanville|43.90097/-78.6646|87 MEARNS COURT||BOWMANVILLE|ON|L1C-4N4|416-521-9533 |CA|||||"[Diesel Efficient;Diesel Efficient]|[Bulk Def;Bulk Def]"|"[Diesel Efficient;Diesel Efficient]|[Bulk Def;Bulk Def]"|E</v>
      </c>
    </row>
    <row r="29" spans="1:53" x14ac:dyDescent="0.35">
      <c r="A29" s="20"/>
      <c r="B29" s="20" t="str">
        <f>TRIM(SourceTable[[#This Row],[EFS
SITE NUMBER]])</f>
        <v>519383</v>
      </c>
      <c r="C29" s="20" t="str">
        <f>SourceTable[[#This Row],[Location Name]]</f>
        <v>Dawson Creek</v>
      </c>
      <c r="D29" s="16" t="str">
        <f>EssoCL_Locs[[#This Row],[LocationID]] &amp; " - " &amp; EssoCL_Locs[[#This Row],[Location Name]]</f>
        <v>519383 - Dawson Creek</v>
      </c>
      <c r="E29" s="35">
        <f>SourceTable[[#This Row],[LATITUDE]]</f>
        <v>55.782286999999997</v>
      </c>
      <c r="F29" s="35">
        <f>SourceTable[[#This Row],[LONGITUDE]]</f>
        <v>-120.281184</v>
      </c>
      <c r="G29" s="35" t="str">
        <f>SourceTable[[#This Row],[Address]]</f>
        <v>2691 Darcy’s Rd</v>
      </c>
      <c r="H29" s="20"/>
      <c r="I29" s="36" t="str">
        <f>SourceTable[[#This Row],[City]]</f>
        <v>Dawson Creek</v>
      </c>
      <c r="J29" s="35" t="str">
        <f>RIGHT(SourceTable[[#This Row],[Province]],2)</f>
        <v>BC</v>
      </c>
      <c r="K29" s="35" t="str">
        <f>SourceTable[[#This Row],[Postal Code ]]</f>
        <v>V1G 4E6</v>
      </c>
      <c r="L29" s="16" t="str">
        <f>SourceTable[[#This Row],[PHONE]]</f>
        <v>250-782-5801</v>
      </c>
      <c r="M29" s="16" t="s">
        <v>42</v>
      </c>
      <c r="N29" s="16"/>
      <c r="O29" s="47" t="str">
        <f>IF(TRIM(SourceTable[[#This Row],[Status]])="Closed","&lt;ul&gt;&lt;li&gt;Temporarily closed.&lt;/li&gt;&lt;/ul&gt;","")</f>
        <v/>
      </c>
      <c r="P29" s="47" t="str">
        <f>IF(TRIM(SourceTable[[#This Row],[Status]])="Closed","Closed;Closed;Closed;Closed;Closed;Closed;Closed;","")</f>
        <v/>
      </c>
      <c r="Q29" s="15"/>
      <c r="R29" s="20" t="str">
        <f>IF(SourceTable[[#This Row],[DIESEL EFFICIENT™]]="Yes","Diesel Efficient","")</f>
        <v/>
      </c>
      <c r="S29" s="20" t="str">
        <f>IF(SourceTable[[#This Row],[DIESEL]]="Yes","Diesel","")</f>
        <v>Diesel</v>
      </c>
      <c r="T29" s="20" t="str">
        <f>IF(SourceTable[[#This Row],[DYED DIESEL]]="Yes","Dyed Diesel","")</f>
        <v>Dyed Diesel</v>
      </c>
      <c r="U29" s="20" t="str">
        <f>IF(SourceTable[[#This Row],[GAS AT CARDLOCK]]="Yes","Gas at Cardlock","")</f>
        <v>Gas at Cardlock</v>
      </c>
      <c r="V29" s="20" t="str">
        <f>IF(SourceTable[[#This Row],[DYED GAS AT CARDLOCK]]="Yes","Dyed Gas At Cardlock","")</f>
        <v>Dyed Gas At Cardlock</v>
      </c>
      <c r="W29" s="20" t="str">
        <f>IF(SourceTable[[#This Row],[BULK DEF]]="Yes","Bulk Def","")</f>
        <v/>
      </c>
      <c r="X29" s="16" t="str">
        <f>IF(SourceTable[[#This Row],[RESTAURANT]]="Yes","Restaurant","")</f>
        <v/>
      </c>
      <c r="Y29" s="16" t="str">
        <f>IF(SourceTable[[#This Row],[FAST FOOD]]="Yes","Fast Food","")</f>
        <v/>
      </c>
      <c r="Z29" s="16" t="str">
        <f>IF(SourceTable[[#This Row],[PARKING]]="Yes","Parking","")</f>
        <v/>
      </c>
      <c r="AA29" s="16" t="str">
        <f>IF(SourceTable[[#This Row],[RESTROOMS]]="Yes","Restrooms","")</f>
        <v/>
      </c>
      <c r="AB29" s="16" t="str">
        <f>IF(SourceTable[[#This Row],[STORE]]="Yes","Store","")</f>
        <v/>
      </c>
      <c r="AC29" s="16" t="str">
        <f>IF(SourceTable[[#This Row],[STORE 24/7]]="Yes","Store 24/7","")</f>
        <v/>
      </c>
      <c r="AD29" s="16" t="str">
        <f>IF(SourceTable[[#This Row],[SHOWERS]]="Yes","Showers","")</f>
        <v/>
      </c>
      <c r="AE29" s="16"/>
      <c r="AF29" s="16"/>
      <c r="AG29" s="16" t="str">
        <f>IF(EssoCL_Locs[[#This Row],[Store Amenities_1]]="","",EssoCL_Locs[[#This Row],[Store Amenities_1]])</f>
        <v/>
      </c>
      <c r="AH29" s="16" t="str">
        <f>IF(EssoCL_Locs[[#This Row],[Store Amenities_2]]="","",EssoCL_Locs[[#This Row],[Store Amenities_2]])</f>
        <v>Diesel</v>
      </c>
      <c r="AI29" s="16" t="str">
        <f>IF(EssoCL_Locs[[#This Row],[Store Amenities_3]]="","",EssoCL_Locs[[#This Row],[Store Amenities_3]])</f>
        <v>Dyed Diesel</v>
      </c>
      <c r="AJ29" s="16" t="str">
        <f>IF(EssoCL_Locs[[#This Row],[Store Amenities_4]]="","",EssoCL_Locs[[#This Row],[Store Amenities_4]])</f>
        <v>Gas at Cardlock</v>
      </c>
      <c r="AK29" s="16" t="str">
        <f>IF(EssoCL_Locs[[#This Row],[Store Amenities_5]]="","",EssoCL_Locs[[#This Row],[Store Amenities_5]])</f>
        <v>Dyed Gas At Cardlock</v>
      </c>
      <c r="AL29" s="16" t="str">
        <f>IF(EssoCL_Locs[[#This Row],[Store Amenities_6]]="","",EssoCL_Locs[[#This Row],[Store Amenities_6]])</f>
        <v/>
      </c>
      <c r="AM29" s="16" t="str">
        <f>IF(EssoCL_Locs[[#This Row],[Store Amenities_7]]="","",EssoCL_Locs[[#This Row],[Store Amenities_7]])</f>
        <v/>
      </c>
      <c r="AN29" s="16" t="str">
        <f>IF(EssoCL_Locs[[#This Row],[Store Amenities_8]]="","",EssoCL_Locs[[#This Row],[Store Amenities_8]])</f>
        <v/>
      </c>
      <c r="AO29" s="16" t="str">
        <f>IF(EssoCL_Locs[[#This Row],[Store Amenities_9]]="","",EssoCL_Locs[[#This Row],[Store Amenities_9]])</f>
        <v/>
      </c>
      <c r="AP29" s="16" t="str">
        <f>IF(EssoCL_Locs[[#This Row],[Store Amenities_10]]="","",EssoCL_Locs[[#This Row],[Store Amenities_10]])</f>
        <v/>
      </c>
      <c r="AQ29" s="16" t="str">
        <f>IF(EssoCL_Locs[[#This Row],[Store Amenities_11]]="","",EssoCL_Locs[[#This Row],[Store Amenities_11]])</f>
        <v/>
      </c>
      <c r="AR29" s="16" t="str">
        <f>IF(EssoCL_Locs[[#This Row],[Store Amenities_12]]="","",EssoCL_Locs[[#This Row],[Store Amenities_12]])</f>
        <v/>
      </c>
      <c r="AS29" s="16" t="str">
        <f>IF(EssoCL_Locs[[#This Row],[Store Amenities_13]]="","",EssoCL_Locs[[#This Row],[Store Amenities_13]])</f>
        <v/>
      </c>
      <c r="AT29" s="16" t="str">
        <f>IF(EssoCL_Locs[[#This Row],[Store Amenities_14]]="","",EssoCL_Locs[[#This Row],[Store Amenities_14]])</f>
        <v/>
      </c>
      <c r="AU29" s="16" t="str">
        <f>IF(EssoCL_Locs[[#This Row],[Store Amenities_15]]="","",EssoCL_Locs[[#This Row],[Store Amenities_15]])</f>
        <v/>
      </c>
      <c r="AV29" s="16" t="s">
        <v>27</v>
      </c>
      <c r="AX29" s="45" t="str">
        <f t="shared" si="2"/>
        <v>55.782287/-120.281184</v>
      </c>
      <c r="AY29" s="41" t="str">
        <f t="shared" si="0"/>
        <v>[Diesel;Diesel]|[Dyed Diesel;Dyed Diesel]|[Gas at Cardlock;Gas at Cardlock]|[Dyed Gas At Cardlock;Dyed Gas At Cardlock]</v>
      </c>
      <c r="AZ29" s="42" t="str">
        <f t="shared" si="1"/>
        <v>[Diesel;Diesel]|[Dyed Diesel;Dyed Diesel]|[Gas at Cardlock;Gas at Cardlock]|[Dyed Gas At Cardlock;Dyed Gas At Cardlock]</v>
      </c>
      <c r="BA29" s="14" t="str">
        <f t="shared" si="3"/>
        <v>519383|Dawson Creek|519383 - Dawson Creek|55.782287/-120.281184|2691 Darcy’s Rd||Dawson Creek|BC|V1G 4E6|250-782-5801|CA|||||"[Diesel;Diesel]|[Dyed Diesel;Dyed Diesel]|[Gas at Cardlock;Gas at Cardlock]|[Dyed Gas At Cardlock;Dyed Gas At Cardlock]"|"[Diesel;Diesel]|[Dyed Diesel;Dyed Diesel]|[Gas at Cardlock;Gas at Cardlock]|[Dyed Gas At Cardlock;Dyed Gas At Cardlock]"|E</v>
      </c>
    </row>
    <row r="30" spans="1:53" x14ac:dyDescent="0.35">
      <c r="A30" s="20"/>
      <c r="B30" s="20" t="str">
        <f>TRIM(SourceTable[[#This Row],[EFS
SITE NUMBER]])</f>
        <v>523529</v>
      </c>
      <c r="C30" s="20" t="str">
        <f>SourceTable[[#This Row],[Location Name]]</f>
        <v>Abbotsford</v>
      </c>
      <c r="D30" s="16" t="str">
        <f>EssoCL_Locs[[#This Row],[LocationID]] &amp; " - " &amp; EssoCL_Locs[[#This Row],[Location Name]]</f>
        <v>523529 - Abbotsford</v>
      </c>
      <c r="E30" s="35">
        <f>SourceTable[[#This Row],[LATITUDE]]</f>
        <v>49.052667999999997</v>
      </c>
      <c r="F30" s="35">
        <f>SourceTable[[#This Row],[LONGITUDE]]</f>
        <v>-122.374967</v>
      </c>
      <c r="G30" s="35" t="str">
        <f>SourceTable[[#This Row],[Address]]</f>
        <v>30650 South Fraser Way</v>
      </c>
      <c r="H30" s="20"/>
      <c r="I30" s="36" t="str">
        <f>SourceTable[[#This Row],[City]]</f>
        <v>Abbotsford</v>
      </c>
      <c r="J30" s="35" t="str">
        <f>RIGHT(SourceTable[[#This Row],[Province]],2)</f>
        <v>BC</v>
      </c>
      <c r="K30" s="35" t="str">
        <f>SourceTable[[#This Row],[Postal Code ]]</f>
        <v>V3S 6C4</v>
      </c>
      <c r="L30" s="16" t="str">
        <f>SourceTable[[#This Row],[PHONE]]</f>
        <v>604-556-0038</v>
      </c>
      <c r="M30" s="16" t="s">
        <v>42</v>
      </c>
      <c r="N30" s="16"/>
      <c r="O30" s="47" t="str">
        <f>IF(TRIM(SourceTable[[#This Row],[Status]])="Closed","&lt;ul&gt;&lt;li&gt;Temporarily closed.&lt;/li&gt;&lt;/ul&gt;","")</f>
        <v/>
      </c>
      <c r="P30" s="47" t="str">
        <f>IF(TRIM(SourceTable[[#This Row],[Status]])="Closed","Closed;Closed;Closed;Closed;Closed;Closed;Closed;","")</f>
        <v/>
      </c>
      <c r="Q30" s="15"/>
      <c r="R30" s="20" t="str">
        <f>IF(SourceTable[[#This Row],[DIESEL EFFICIENT™]]="Yes","Diesel Efficient","")</f>
        <v/>
      </c>
      <c r="S30" s="20" t="str">
        <f>IF(SourceTable[[#This Row],[DIESEL]]="Yes","Diesel","")</f>
        <v>Diesel</v>
      </c>
      <c r="T30" s="20" t="str">
        <f>IF(SourceTable[[#This Row],[DYED DIESEL]]="Yes","Dyed Diesel","")</f>
        <v>Dyed Diesel</v>
      </c>
      <c r="U30" s="20" t="str">
        <f>IF(SourceTable[[#This Row],[GAS AT CARDLOCK]]="Yes","Gas at Cardlock","")</f>
        <v>Gas at Cardlock</v>
      </c>
      <c r="V30" s="20" t="str">
        <f>IF(SourceTable[[#This Row],[DYED GAS AT CARDLOCK]]="Yes","Dyed Gas At Cardlock","")</f>
        <v/>
      </c>
      <c r="W30" s="20" t="str">
        <f>IF(SourceTable[[#This Row],[BULK DEF]]="Yes","Bulk Def","")</f>
        <v>Bulk Def</v>
      </c>
      <c r="X30" s="16" t="str">
        <f>IF(SourceTable[[#This Row],[RESTAURANT]]="Yes","Restaurant","")</f>
        <v/>
      </c>
      <c r="Y30" s="16" t="str">
        <f>IF(SourceTable[[#This Row],[FAST FOOD]]="Yes","Fast Food","")</f>
        <v/>
      </c>
      <c r="Z30" s="16" t="str">
        <f>IF(SourceTable[[#This Row],[PARKING]]="Yes","Parking","")</f>
        <v/>
      </c>
      <c r="AA30" s="16" t="str">
        <f>IF(SourceTable[[#This Row],[RESTROOMS]]="Yes","Restrooms","")</f>
        <v>Restrooms</v>
      </c>
      <c r="AB30" s="16" t="str">
        <f>IF(SourceTable[[#This Row],[STORE]]="Yes","Store","")</f>
        <v>Store</v>
      </c>
      <c r="AC30" s="16" t="str">
        <f>IF(SourceTable[[#This Row],[STORE 24/7]]="Yes","Store 24/7","")</f>
        <v/>
      </c>
      <c r="AD30" s="16" t="str">
        <f>IF(SourceTable[[#This Row],[SHOWERS]]="Yes","Showers","")</f>
        <v>Showers</v>
      </c>
      <c r="AE30" s="16"/>
      <c r="AF30" s="16"/>
      <c r="AG30" s="16" t="str">
        <f>IF(EssoCL_Locs[[#This Row],[Store Amenities_1]]="","",EssoCL_Locs[[#This Row],[Store Amenities_1]])</f>
        <v/>
      </c>
      <c r="AH30" s="16" t="str">
        <f>IF(EssoCL_Locs[[#This Row],[Store Amenities_2]]="","",EssoCL_Locs[[#This Row],[Store Amenities_2]])</f>
        <v>Diesel</v>
      </c>
      <c r="AI30" s="16" t="str">
        <f>IF(EssoCL_Locs[[#This Row],[Store Amenities_3]]="","",EssoCL_Locs[[#This Row],[Store Amenities_3]])</f>
        <v>Dyed Diesel</v>
      </c>
      <c r="AJ30" s="16" t="str">
        <f>IF(EssoCL_Locs[[#This Row],[Store Amenities_4]]="","",EssoCL_Locs[[#This Row],[Store Amenities_4]])</f>
        <v>Gas at Cardlock</v>
      </c>
      <c r="AK30" s="16" t="str">
        <f>IF(EssoCL_Locs[[#This Row],[Store Amenities_5]]="","",EssoCL_Locs[[#This Row],[Store Amenities_5]])</f>
        <v/>
      </c>
      <c r="AL30" s="16" t="str">
        <f>IF(EssoCL_Locs[[#This Row],[Store Amenities_6]]="","",EssoCL_Locs[[#This Row],[Store Amenities_6]])</f>
        <v>Bulk Def</v>
      </c>
      <c r="AM30" s="16" t="str">
        <f>IF(EssoCL_Locs[[#This Row],[Store Amenities_7]]="","",EssoCL_Locs[[#This Row],[Store Amenities_7]])</f>
        <v/>
      </c>
      <c r="AN30" s="16" t="str">
        <f>IF(EssoCL_Locs[[#This Row],[Store Amenities_8]]="","",EssoCL_Locs[[#This Row],[Store Amenities_8]])</f>
        <v/>
      </c>
      <c r="AO30" s="16" t="str">
        <f>IF(EssoCL_Locs[[#This Row],[Store Amenities_9]]="","",EssoCL_Locs[[#This Row],[Store Amenities_9]])</f>
        <v/>
      </c>
      <c r="AP30" s="16" t="str">
        <f>IF(EssoCL_Locs[[#This Row],[Store Amenities_10]]="","",EssoCL_Locs[[#This Row],[Store Amenities_10]])</f>
        <v>Restrooms</v>
      </c>
      <c r="AQ30" s="16" t="str">
        <f>IF(EssoCL_Locs[[#This Row],[Store Amenities_11]]="","",EssoCL_Locs[[#This Row],[Store Amenities_11]])</f>
        <v>Store</v>
      </c>
      <c r="AR30" s="16" t="str">
        <f>IF(EssoCL_Locs[[#This Row],[Store Amenities_12]]="","",EssoCL_Locs[[#This Row],[Store Amenities_12]])</f>
        <v/>
      </c>
      <c r="AS30" s="16" t="str">
        <f>IF(EssoCL_Locs[[#This Row],[Store Amenities_13]]="","",EssoCL_Locs[[#This Row],[Store Amenities_13]])</f>
        <v>Showers</v>
      </c>
      <c r="AT30" s="16" t="str">
        <f>IF(EssoCL_Locs[[#This Row],[Store Amenities_14]]="","",EssoCL_Locs[[#This Row],[Store Amenities_14]])</f>
        <v/>
      </c>
      <c r="AU30" s="16" t="str">
        <f>IF(EssoCL_Locs[[#This Row],[Store Amenities_15]]="","",EssoCL_Locs[[#This Row],[Store Amenities_15]])</f>
        <v/>
      </c>
      <c r="AV30" s="16" t="s">
        <v>27</v>
      </c>
      <c r="AX30" s="45" t="str">
        <f t="shared" si="2"/>
        <v>49.052668/-122.374967</v>
      </c>
      <c r="AY30" s="41" t="str">
        <f t="shared" si="0"/>
        <v>[Diesel;Diesel]|[Dyed Diesel;Dyed Diesel]|[Gas at Cardlock;Gas at Cardlock]|[Bulk Def;Bulk Def]|[Restrooms;Restrooms]|[Store;Store]|[Showers;Showers]</v>
      </c>
      <c r="AZ30" s="42" t="str">
        <f t="shared" si="1"/>
        <v>[Diesel;Diesel]|[Dyed Diesel;Dyed Diesel]|[Gas at Cardlock;Gas at Cardlock]|[Bulk Def;Bulk Def]|[Restrooms;Restrooms]|[Store;Store]|[Showers;Showers]</v>
      </c>
      <c r="BA30" s="14" t="str">
        <f t="shared" si="3"/>
        <v>523529|Abbotsford|523529 - Abbotsford|49.052668/-122.374967|30650 South Fraser Way||Abbotsford|BC|V3S 6C4|604-556-0038|CA|||||"[Diesel;Diesel]|[Dyed Diesel;Dyed Diesel]|[Gas at Cardlock;Gas at Cardlock]|[Bulk Def;Bulk Def]|[Restrooms;Restrooms]|[Store;Store]|[Showers;Showers]"|"[Diesel;Diesel]|[Dyed Diesel;Dyed Diesel]|[Gas at Cardlock;Gas at Cardlock]|[Bulk Def;Bulk Def]|[Restrooms;Restrooms]|[Store;Store]|[Showers;Showers]"|E</v>
      </c>
    </row>
    <row r="31" spans="1:53" x14ac:dyDescent="0.35">
      <c r="A31" s="20"/>
      <c r="B31" s="20" t="str">
        <f>TRIM(SourceTable[[#This Row],[EFS
SITE NUMBER]])</f>
        <v>519386</v>
      </c>
      <c r="C31" s="20" t="str">
        <f>SourceTable[[#This Row],[Location Name]]</f>
        <v>Cloverdale</v>
      </c>
      <c r="D31" s="16" t="str">
        <f>EssoCL_Locs[[#This Row],[LocationID]] &amp; " - " &amp; EssoCL_Locs[[#This Row],[Location Name]]</f>
        <v>519386 - Cloverdale</v>
      </c>
      <c r="E31" s="35">
        <f>SourceTable[[#This Row],[LATITUDE]]</f>
        <v>49.102488999999998</v>
      </c>
      <c r="F31" s="35">
        <f>SourceTable[[#This Row],[LONGITUDE]]</f>
        <v>-122.72435900000001</v>
      </c>
      <c r="G31" s="35" t="str">
        <f>SourceTable[[#This Row],[Address]]</f>
        <v>17979 55 Ave, Surrey</v>
      </c>
      <c r="H31" s="20"/>
      <c r="I31" s="36" t="str">
        <f>SourceTable[[#This Row],[City]]</f>
        <v>Cloverdale</v>
      </c>
      <c r="J31" s="35" t="str">
        <f>RIGHT(SourceTable[[#This Row],[Province]],2)</f>
        <v>BC</v>
      </c>
      <c r="K31" s="35" t="str">
        <f>SourceTable[[#This Row],[Postal Code ]]</f>
        <v>V3S 6C4</v>
      </c>
      <c r="L31" s="16" t="str">
        <f>SourceTable[[#This Row],[PHONE]]</f>
        <v>604-574-7404</v>
      </c>
      <c r="M31" s="16" t="s">
        <v>42</v>
      </c>
      <c r="N31" s="16"/>
      <c r="O31" s="47" t="str">
        <f>IF(TRIM(SourceTable[[#This Row],[Status]])="Closed","&lt;ul&gt;&lt;li&gt;Temporarily closed.&lt;/li&gt;&lt;/ul&gt;","")</f>
        <v/>
      </c>
      <c r="P31" s="47" t="str">
        <f>IF(TRIM(SourceTable[[#This Row],[Status]])="Closed","Closed;Closed;Closed;Closed;Closed;Closed;Closed;","")</f>
        <v/>
      </c>
      <c r="Q31" s="15"/>
      <c r="R31" s="20" t="str">
        <f>IF(SourceTable[[#This Row],[DIESEL EFFICIENT™]]="Yes","Diesel Efficient","")</f>
        <v/>
      </c>
      <c r="S31" s="20" t="str">
        <f>IF(SourceTable[[#This Row],[DIESEL]]="Yes","Diesel","")</f>
        <v>Diesel</v>
      </c>
      <c r="T31" s="20" t="str">
        <f>IF(SourceTable[[#This Row],[DYED DIESEL]]="Yes","Dyed Diesel","")</f>
        <v>Dyed Diesel</v>
      </c>
      <c r="U31" s="20" t="str">
        <f>IF(SourceTable[[#This Row],[GAS AT CARDLOCK]]="Yes","Gas at Cardlock","")</f>
        <v>Gas at Cardlock</v>
      </c>
      <c r="V31" s="20" t="str">
        <f>IF(SourceTable[[#This Row],[DYED GAS AT CARDLOCK]]="Yes","Dyed Gas At Cardlock","")</f>
        <v/>
      </c>
      <c r="W31" s="20" t="str">
        <f>IF(SourceTable[[#This Row],[BULK DEF]]="Yes","Bulk Def","")</f>
        <v>Bulk Def</v>
      </c>
      <c r="X31" s="16" t="str">
        <f>IF(SourceTable[[#This Row],[RESTAURANT]]="Yes","Restaurant","")</f>
        <v/>
      </c>
      <c r="Y31" s="16" t="str">
        <f>IF(SourceTable[[#This Row],[FAST FOOD]]="Yes","Fast Food","")</f>
        <v/>
      </c>
      <c r="Z31" s="16" t="str">
        <f>IF(SourceTable[[#This Row],[PARKING]]="Yes","Parking","")</f>
        <v/>
      </c>
      <c r="AA31" s="16" t="str">
        <f>IF(SourceTable[[#This Row],[RESTROOMS]]="Yes","Restrooms","")</f>
        <v/>
      </c>
      <c r="AB31" s="16" t="str">
        <f>IF(SourceTable[[#This Row],[STORE]]="Yes","Store","")</f>
        <v/>
      </c>
      <c r="AC31" s="16" t="str">
        <f>IF(SourceTable[[#This Row],[STORE 24/7]]="Yes","Store 24/7","")</f>
        <v/>
      </c>
      <c r="AD31" s="16" t="str">
        <f>IF(SourceTable[[#This Row],[SHOWERS]]="Yes","Showers","")</f>
        <v/>
      </c>
      <c r="AE31" s="16"/>
      <c r="AF31" s="16"/>
      <c r="AG31" s="16" t="str">
        <f>IF(EssoCL_Locs[[#This Row],[Store Amenities_1]]="","",EssoCL_Locs[[#This Row],[Store Amenities_1]])</f>
        <v/>
      </c>
      <c r="AH31" s="16" t="str">
        <f>IF(EssoCL_Locs[[#This Row],[Store Amenities_2]]="","",EssoCL_Locs[[#This Row],[Store Amenities_2]])</f>
        <v>Diesel</v>
      </c>
      <c r="AI31" s="16" t="str">
        <f>IF(EssoCL_Locs[[#This Row],[Store Amenities_3]]="","",EssoCL_Locs[[#This Row],[Store Amenities_3]])</f>
        <v>Dyed Diesel</v>
      </c>
      <c r="AJ31" s="16" t="str">
        <f>IF(EssoCL_Locs[[#This Row],[Store Amenities_4]]="","",EssoCL_Locs[[#This Row],[Store Amenities_4]])</f>
        <v>Gas at Cardlock</v>
      </c>
      <c r="AK31" s="16" t="str">
        <f>IF(EssoCL_Locs[[#This Row],[Store Amenities_5]]="","",EssoCL_Locs[[#This Row],[Store Amenities_5]])</f>
        <v/>
      </c>
      <c r="AL31" s="16" t="str">
        <f>IF(EssoCL_Locs[[#This Row],[Store Amenities_6]]="","",EssoCL_Locs[[#This Row],[Store Amenities_6]])</f>
        <v>Bulk Def</v>
      </c>
      <c r="AM31" s="16" t="str">
        <f>IF(EssoCL_Locs[[#This Row],[Store Amenities_7]]="","",EssoCL_Locs[[#This Row],[Store Amenities_7]])</f>
        <v/>
      </c>
      <c r="AN31" s="16" t="str">
        <f>IF(EssoCL_Locs[[#This Row],[Store Amenities_8]]="","",EssoCL_Locs[[#This Row],[Store Amenities_8]])</f>
        <v/>
      </c>
      <c r="AO31" s="16" t="str">
        <f>IF(EssoCL_Locs[[#This Row],[Store Amenities_9]]="","",EssoCL_Locs[[#This Row],[Store Amenities_9]])</f>
        <v/>
      </c>
      <c r="AP31" s="16" t="str">
        <f>IF(EssoCL_Locs[[#This Row],[Store Amenities_10]]="","",EssoCL_Locs[[#This Row],[Store Amenities_10]])</f>
        <v/>
      </c>
      <c r="AQ31" s="16" t="str">
        <f>IF(EssoCL_Locs[[#This Row],[Store Amenities_11]]="","",EssoCL_Locs[[#This Row],[Store Amenities_11]])</f>
        <v/>
      </c>
      <c r="AR31" s="16" t="str">
        <f>IF(EssoCL_Locs[[#This Row],[Store Amenities_12]]="","",EssoCL_Locs[[#This Row],[Store Amenities_12]])</f>
        <v/>
      </c>
      <c r="AS31" s="16" t="str">
        <f>IF(EssoCL_Locs[[#This Row],[Store Amenities_13]]="","",EssoCL_Locs[[#This Row],[Store Amenities_13]])</f>
        <v/>
      </c>
      <c r="AT31" s="16" t="str">
        <f>IF(EssoCL_Locs[[#This Row],[Store Amenities_14]]="","",EssoCL_Locs[[#This Row],[Store Amenities_14]])</f>
        <v/>
      </c>
      <c r="AU31" s="16" t="str">
        <f>IF(EssoCL_Locs[[#This Row],[Store Amenities_15]]="","",EssoCL_Locs[[#This Row],[Store Amenities_15]])</f>
        <v/>
      </c>
      <c r="AV31" s="16" t="s">
        <v>27</v>
      </c>
      <c r="AX31" s="45" t="str">
        <f t="shared" si="2"/>
        <v>49.102489/-122.724359</v>
      </c>
      <c r="AY31" s="41" t="str">
        <f t="shared" si="0"/>
        <v>[Diesel;Diesel]|[Dyed Diesel;Dyed Diesel]|[Gas at Cardlock;Gas at Cardlock]|[Bulk Def;Bulk Def]</v>
      </c>
      <c r="AZ31" s="42" t="str">
        <f t="shared" si="1"/>
        <v>[Diesel;Diesel]|[Dyed Diesel;Dyed Diesel]|[Gas at Cardlock;Gas at Cardlock]|[Bulk Def;Bulk Def]</v>
      </c>
      <c r="BA31" s="14" t="str">
        <f t="shared" si="3"/>
        <v>519386|Cloverdale|519386 - Cloverdale|49.102489/-122.724359|17979 55 Ave, Surrey||Cloverdale|BC|V3S 6C4|604-574-7404|CA|||||"[Diesel;Diesel]|[Dyed Diesel;Dyed Diesel]|[Gas at Cardlock;Gas at Cardlock]|[Bulk Def;Bulk Def]"|"[Diesel;Diesel]|[Dyed Diesel;Dyed Diesel]|[Gas at Cardlock;Gas at Cardlock]|[Bulk Def;Bulk Def]"|E</v>
      </c>
    </row>
    <row r="32" spans="1:53" x14ac:dyDescent="0.35">
      <c r="A32" s="20"/>
      <c r="B32" s="20" t="str">
        <f>TRIM(SourceTable[[#This Row],[EFS
SITE NUMBER]])</f>
        <v>519376</v>
      </c>
      <c r="C32" s="20" t="str">
        <f>SourceTable[[#This Row],[Location Name]]</f>
        <v>Surrey</v>
      </c>
      <c r="D32" s="16" t="str">
        <f>EssoCL_Locs[[#This Row],[LocationID]] &amp; " - " &amp; EssoCL_Locs[[#This Row],[Location Name]]</f>
        <v>519376 - Surrey</v>
      </c>
      <c r="E32" s="35">
        <f>SourceTable[[#This Row],[LATITUDE]]</f>
        <v>49.197800000000001</v>
      </c>
      <c r="F32" s="35">
        <f>SourceTable[[#This Row],[LONGITUDE]]</f>
        <v>-122.89505699999999</v>
      </c>
      <c r="G32" s="35" t="str">
        <f>SourceTable[[#This Row],[Address]]</f>
        <v>11807 Tannery Rd</v>
      </c>
      <c r="H32" s="20"/>
      <c r="I32" s="36" t="str">
        <f>SourceTable[[#This Row],[City]]</f>
        <v>Surrey</v>
      </c>
      <c r="J32" s="35" t="str">
        <f>RIGHT(SourceTable[[#This Row],[Province]],2)</f>
        <v>BC</v>
      </c>
      <c r="K32" s="35" t="str">
        <f>SourceTable[[#This Row],[Postal Code ]]</f>
        <v>V3V 3W8</v>
      </c>
      <c r="L32" s="16" t="str">
        <f>SourceTable[[#This Row],[PHONE]]</f>
        <v>604-574-7404</v>
      </c>
      <c r="M32" s="16" t="s">
        <v>42</v>
      </c>
      <c r="N32" s="16"/>
      <c r="O32" s="47" t="str">
        <f>IF(TRIM(SourceTable[[#This Row],[Status]])="Closed","&lt;ul&gt;&lt;li&gt;Temporarily closed.&lt;/li&gt;&lt;/ul&gt;","")</f>
        <v>&lt;ul&gt;&lt;li&gt;Temporarily closed.&lt;/li&gt;&lt;/ul&gt;</v>
      </c>
      <c r="P32" s="47" t="str">
        <f>IF(TRIM(SourceTable[[#This Row],[Status]])="Closed","Closed;Closed;Closed;Closed;Closed;Closed;Closed;","")</f>
        <v>Closed;Closed;Closed;Closed;Closed;Closed;Closed;</v>
      </c>
      <c r="Q32" s="15"/>
      <c r="R32" s="20" t="str">
        <f>IF(SourceTable[[#This Row],[DIESEL EFFICIENT™]]="Yes","Diesel Efficient","")</f>
        <v/>
      </c>
      <c r="S32" s="20" t="str">
        <f>IF(SourceTable[[#This Row],[DIESEL]]="Yes","Diesel","")</f>
        <v>Diesel</v>
      </c>
      <c r="T32" s="20" t="str">
        <f>IF(SourceTable[[#This Row],[DYED DIESEL]]="Yes","Dyed Diesel","")</f>
        <v>Dyed Diesel</v>
      </c>
      <c r="U32" s="20" t="str">
        <f>IF(SourceTable[[#This Row],[GAS AT CARDLOCK]]="Yes","Gas at Cardlock","")</f>
        <v/>
      </c>
      <c r="V32" s="20" t="str">
        <f>IF(SourceTable[[#This Row],[DYED GAS AT CARDLOCK]]="Yes","Dyed Gas At Cardlock","")</f>
        <v/>
      </c>
      <c r="W32" s="20" t="str">
        <f>IF(SourceTable[[#This Row],[BULK DEF]]="Yes","Bulk Def","")</f>
        <v>Bulk Def</v>
      </c>
      <c r="X32" s="16" t="str">
        <f>IF(SourceTable[[#This Row],[RESTAURANT]]="Yes","Restaurant","")</f>
        <v/>
      </c>
      <c r="Y32" s="16" t="str">
        <f>IF(SourceTable[[#This Row],[FAST FOOD]]="Yes","Fast Food","")</f>
        <v/>
      </c>
      <c r="Z32" s="16" t="str">
        <f>IF(SourceTable[[#This Row],[PARKING]]="Yes","Parking","")</f>
        <v/>
      </c>
      <c r="AA32" s="16" t="str">
        <f>IF(SourceTable[[#This Row],[RESTROOMS]]="Yes","Restrooms","")</f>
        <v/>
      </c>
      <c r="AB32" s="16" t="str">
        <f>IF(SourceTable[[#This Row],[STORE]]="Yes","Store","")</f>
        <v/>
      </c>
      <c r="AC32" s="16" t="str">
        <f>IF(SourceTable[[#This Row],[STORE 24/7]]="Yes","Store 24/7","")</f>
        <v/>
      </c>
      <c r="AD32" s="16" t="str">
        <f>IF(SourceTable[[#This Row],[SHOWERS]]="Yes","Showers","")</f>
        <v/>
      </c>
      <c r="AE32" s="16"/>
      <c r="AF32" s="16"/>
      <c r="AG32" s="16" t="str">
        <f>IF(EssoCL_Locs[[#This Row],[Store Amenities_1]]="","",EssoCL_Locs[[#This Row],[Store Amenities_1]])</f>
        <v/>
      </c>
      <c r="AH32" s="16" t="str">
        <f>IF(EssoCL_Locs[[#This Row],[Store Amenities_2]]="","",EssoCL_Locs[[#This Row],[Store Amenities_2]])</f>
        <v>Diesel</v>
      </c>
      <c r="AI32" s="16" t="str">
        <f>IF(EssoCL_Locs[[#This Row],[Store Amenities_3]]="","",EssoCL_Locs[[#This Row],[Store Amenities_3]])</f>
        <v>Dyed Diesel</v>
      </c>
      <c r="AJ32" s="16" t="str">
        <f>IF(EssoCL_Locs[[#This Row],[Store Amenities_4]]="","",EssoCL_Locs[[#This Row],[Store Amenities_4]])</f>
        <v/>
      </c>
      <c r="AK32" s="16" t="str">
        <f>IF(EssoCL_Locs[[#This Row],[Store Amenities_5]]="","",EssoCL_Locs[[#This Row],[Store Amenities_5]])</f>
        <v/>
      </c>
      <c r="AL32" s="16" t="str">
        <f>IF(EssoCL_Locs[[#This Row],[Store Amenities_6]]="","",EssoCL_Locs[[#This Row],[Store Amenities_6]])</f>
        <v>Bulk Def</v>
      </c>
      <c r="AM32" s="16" t="str">
        <f>IF(EssoCL_Locs[[#This Row],[Store Amenities_7]]="","",EssoCL_Locs[[#This Row],[Store Amenities_7]])</f>
        <v/>
      </c>
      <c r="AN32" s="16" t="str">
        <f>IF(EssoCL_Locs[[#This Row],[Store Amenities_8]]="","",EssoCL_Locs[[#This Row],[Store Amenities_8]])</f>
        <v/>
      </c>
      <c r="AO32" s="16" t="str">
        <f>IF(EssoCL_Locs[[#This Row],[Store Amenities_9]]="","",EssoCL_Locs[[#This Row],[Store Amenities_9]])</f>
        <v/>
      </c>
      <c r="AP32" s="16" t="str">
        <f>IF(EssoCL_Locs[[#This Row],[Store Amenities_10]]="","",EssoCL_Locs[[#This Row],[Store Amenities_10]])</f>
        <v/>
      </c>
      <c r="AQ32" s="16" t="str">
        <f>IF(EssoCL_Locs[[#This Row],[Store Amenities_11]]="","",EssoCL_Locs[[#This Row],[Store Amenities_11]])</f>
        <v/>
      </c>
      <c r="AR32" s="16" t="str">
        <f>IF(EssoCL_Locs[[#This Row],[Store Amenities_12]]="","",EssoCL_Locs[[#This Row],[Store Amenities_12]])</f>
        <v/>
      </c>
      <c r="AS32" s="16" t="str">
        <f>IF(EssoCL_Locs[[#This Row],[Store Amenities_13]]="","",EssoCL_Locs[[#This Row],[Store Amenities_13]])</f>
        <v/>
      </c>
      <c r="AT32" s="16" t="str">
        <f>IF(EssoCL_Locs[[#This Row],[Store Amenities_14]]="","",EssoCL_Locs[[#This Row],[Store Amenities_14]])</f>
        <v/>
      </c>
      <c r="AU32" s="16" t="str">
        <f>IF(EssoCL_Locs[[#This Row],[Store Amenities_15]]="","",EssoCL_Locs[[#This Row],[Store Amenities_15]])</f>
        <v/>
      </c>
      <c r="AV32" s="16" t="s">
        <v>27</v>
      </c>
      <c r="AX32" s="45" t="str">
        <f t="shared" si="2"/>
        <v>49.1978/-122.895057</v>
      </c>
      <c r="AY32" s="41" t="str">
        <f t="shared" si="0"/>
        <v>[Diesel;Diesel]|[Dyed Diesel;Dyed Diesel]|[Bulk Def;Bulk Def]</v>
      </c>
      <c r="AZ32" s="42" t="str">
        <f t="shared" si="1"/>
        <v>[Diesel;Diesel]|[Dyed Diesel;Dyed Diesel]|[Bulk Def;Bulk Def]</v>
      </c>
      <c r="BA32" s="14" t="str">
        <f t="shared" si="3"/>
        <v>519376|Surrey|519376 - Surrey|49.1978/-122.895057|11807 Tannery Rd||Surrey|BC|V3V 3W8|604-574-7404|CA||&lt;ul&gt;&lt;li&gt;Temporarily closed.&lt;/li&gt;&lt;/ul&gt;|Closed;Closed;Closed;Closed;Closed;Closed;Closed;||"[Diesel;Diesel]|[Dyed Diesel;Dyed Diesel]|[Bulk Def;Bulk Def]"|"[Diesel;Diesel]|[Dyed Diesel;Dyed Diesel]|[Bulk Def;Bulk Def]"|E</v>
      </c>
    </row>
    <row r="33" spans="1:53" x14ac:dyDescent="0.35">
      <c r="A33" s="20"/>
      <c r="B33" s="20" t="str">
        <f>TRIM(SourceTable[[#This Row],[EFS
SITE NUMBER]])</f>
        <v>522463</v>
      </c>
      <c r="C33" s="20" t="str">
        <f>SourceTable[[#This Row],[Location Name]]</f>
        <v>Saint-Bernard-de-Lacolle</v>
      </c>
      <c r="D33" s="16" t="str">
        <f>EssoCL_Locs[[#This Row],[LocationID]] &amp; " - " &amp; EssoCL_Locs[[#This Row],[Location Name]]</f>
        <v>522463 - Saint-Bernard-de-Lacolle</v>
      </c>
      <c r="E33" s="35">
        <f>SourceTable[[#This Row],[LATITUDE]]</f>
        <v>45.067760999999997</v>
      </c>
      <c r="F33" s="35">
        <f>SourceTable[[#This Row],[LONGITUDE]]</f>
        <v>-73.458490999999995</v>
      </c>
      <c r="G33" s="35" t="str">
        <f>SourceTable[[#This Row],[Address]]</f>
        <v>105 Chemin Pleasant Valley</v>
      </c>
      <c r="H33" s="20"/>
      <c r="I33" s="36" t="str">
        <f>SourceTable[[#This Row],[City]]</f>
        <v>Saint-Bernard-de-Lacolle</v>
      </c>
      <c r="J33" s="35" t="str">
        <f>RIGHT(SourceTable[[#This Row],[Province]],2)</f>
        <v>QC</v>
      </c>
      <c r="K33" s="35" t="str">
        <f>SourceTable[[#This Row],[Postal Code ]]</f>
        <v>J0J 1V0</v>
      </c>
      <c r="L33" s="16" t="str">
        <f>SourceTable[[#This Row],[PHONE]]</f>
        <v>450-246-4447</v>
      </c>
      <c r="M33" s="16" t="s">
        <v>42</v>
      </c>
      <c r="N33" s="16"/>
      <c r="O33" s="47" t="str">
        <f>IF(TRIM(SourceTable[[#This Row],[Status]])="Closed","&lt;ul&gt;&lt;li&gt;Temporarily closed.&lt;/li&gt;&lt;/ul&gt;","")</f>
        <v/>
      </c>
      <c r="P33" s="47" t="str">
        <f>IF(TRIM(SourceTable[[#This Row],[Status]])="Closed","Closed;Closed;Closed;Closed;Closed;Closed;Closed;","")</f>
        <v/>
      </c>
      <c r="Q33" s="15"/>
      <c r="R33" s="20" t="str">
        <f>IF(SourceTable[[#This Row],[DIESEL EFFICIENT™]]="Yes","Diesel Efficient","")</f>
        <v>Diesel Efficient</v>
      </c>
      <c r="S33" s="20" t="str">
        <f>IF(SourceTable[[#This Row],[DIESEL]]="Yes","Diesel","")</f>
        <v/>
      </c>
      <c r="T33" s="20" t="str">
        <f>IF(SourceTable[[#This Row],[DYED DIESEL]]="Yes","Dyed Diesel","")</f>
        <v/>
      </c>
      <c r="U33" s="20" t="str">
        <f>IF(SourceTable[[#This Row],[GAS AT CARDLOCK]]="Yes","Gas at Cardlock","")</f>
        <v/>
      </c>
      <c r="V33" s="20" t="str">
        <f>IF(SourceTable[[#This Row],[DYED GAS AT CARDLOCK]]="Yes","Dyed Gas At Cardlock","")</f>
        <v/>
      </c>
      <c r="W33" s="20" t="str">
        <f>IF(SourceTable[[#This Row],[BULK DEF]]="Yes","Bulk Def","")</f>
        <v>Bulk Def</v>
      </c>
      <c r="X33" s="16" t="str">
        <f>IF(SourceTable[[#This Row],[RESTAURANT]]="Yes","Restaurant","")</f>
        <v/>
      </c>
      <c r="Y33" s="16" t="str">
        <f>IF(SourceTable[[#This Row],[FAST FOOD]]="Yes","Fast Food","")</f>
        <v>Fast Food</v>
      </c>
      <c r="Z33" s="16" t="str">
        <f>IF(SourceTable[[#This Row],[PARKING]]="Yes","Parking","")</f>
        <v>Parking</v>
      </c>
      <c r="AA33" s="16" t="str">
        <f>IF(SourceTable[[#This Row],[RESTROOMS]]="Yes","Restrooms","")</f>
        <v>Restrooms</v>
      </c>
      <c r="AB33" s="16" t="str">
        <f>IF(SourceTable[[#This Row],[STORE]]="Yes","Store","")</f>
        <v>Store</v>
      </c>
      <c r="AC33" s="16" t="str">
        <f>IF(SourceTable[[#This Row],[STORE 24/7]]="Yes","Store 24/7","")</f>
        <v/>
      </c>
      <c r="AD33" s="16" t="str">
        <f>IF(SourceTable[[#This Row],[SHOWERS]]="Yes","Showers","")</f>
        <v/>
      </c>
      <c r="AE33" s="16"/>
      <c r="AF33" s="16"/>
      <c r="AG33" s="16" t="str">
        <f>IF(EssoCL_Locs[[#This Row],[Store Amenities_1]]="","",EssoCL_Locs[[#This Row],[Store Amenities_1]])</f>
        <v>Diesel Efficient</v>
      </c>
      <c r="AH33" s="16" t="str">
        <f>IF(EssoCL_Locs[[#This Row],[Store Amenities_2]]="","",EssoCL_Locs[[#This Row],[Store Amenities_2]])</f>
        <v/>
      </c>
      <c r="AI33" s="16" t="str">
        <f>IF(EssoCL_Locs[[#This Row],[Store Amenities_3]]="","",EssoCL_Locs[[#This Row],[Store Amenities_3]])</f>
        <v/>
      </c>
      <c r="AJ33" s="16" t="str">
        <f>IF(EssoCL_Locs[[#This Row],[Store Amenities_4]]="","",EssoCL_Locs[[#This Row],[Store Amenities_4]])</f>
        <v/>
      </c>
      <c r="AK33" s="16" t="str">
        <f>IF(EssoCL_Locs[[#This Row],[Store Amenities_5]]="","",EssoCL_Locs[[#This Row],[Store Amenities_5]])</f>
        <v/>
      </c>
      <c r="AL33" s="16" t="str">
        <f>IF(EssoCL_Locs[[#This Row],[Store Amenities_6]]="","",EssoCL_Locs[[#This Row],[Store Amenities_6]])</f>
        <v>Bulk Def</v>
      </c>
      <c r="AM33" s="16" t="str">
        <f>IF(EssoCL_Locs[[#This Row],[Store Amenities_7]]="","",EssoCL_Locs[[#This Row],[Store Amenities_7]])</f>
        <v/>
      </c>
      <c r="AN33" s="16" t="str">
        <f>IF(EssoCL_Locs[[#This Row],[Store Amenities_8]]="","",EssoCL_Locs[[#This Row],[Store Amenities_8]])</f>
        <v>Fast Food</v>
      </c>
      <c r="AO33" s="16" t="str">
        <f>IF(EssoCL_Locs[[#This Row],[Store Amenities_9]]="","",EssoCL_Locs[[#This Row],[Store Amenities_9]])</f>
        <v>Parking</v>
      </c>
      <c r="AP33" s="16" t="str">
        <f>IF(EssoCL_Locs[[#This Row],[Store Amenities_10]]="","",EssoCL_Locs[[#This Row],[Store Amenities_10]])</f>
        <v>Restrooms</v>
      </c>
      <c r="AQ33" s="16" t="str">
        <f>IF(EssoCL_Locs[[#This Row],[Store Amenities_11]]="","",EssoCL_Locs[[#This Row],[Store Amenities_11]])</f>
        <v>Store</v>
      </c>
      <c r="AR33" s="16" t="str">
        <f>IF(EssoCL_Locs[[#This Row],[Store Amenities_12]]="","",EssoCL_Locs[[#This Row],[Store Amenities_12]])</f>
        <v/>
      </c>
      <c r="AS33" s="16" t="str">
        <f>IF(EssoCL_Locs[[#This Row],[Store Amenities_13]]="","",EssoCL_Locs[[#This Row],[Store Amenities_13]])</f>
        <v/>
      </c>
      <c r="AT33" s="16" t="str">
        <f>IF(EssoCL_Locs[[#This Row],[Store Amenities_14]]="","",EssoCL_Locs[[#This Row],[Store Amenities_14]])</f>
        <v/>
      </c>
      <c r="AU33" s="16" t="str">
        <f>IF(EssoCL_Locs[[#This Row],[Store Amenities_15]]="","",EssoCL_Locs[[#This Row],[Store Amenities_15]])</f>
        <v/>
      </c>
      <c r="AV33" s="16" t="s">
        <v>27</v>
      </c>
      <c r="AX33" s="45" t="str">
        <f t="shared" si="2"/>
        <v>45.067761/-73.458491</v>
      </c>
      <c r="AY33" s="41" t="str">
        <f t="shared" si="0"/>
        <v>[Diesel Efficient;Diesel Efficient]|[Bulk Def;Bulk Def]|[Fast Food;Fast Food]|[Parking;Parking]|[Restrooms;Restrooms]|[Store;Store]</v>
      </c>
      <c r="AZ33" s="42" t="str">
        <f t="shared" si="1"/>
        <v>[Diesel Efficient;Diesel Efficient]|[Bulk Def;Bulk Def]|[Fast Food;Fast Food]|[Parking;Parking]|[Restrooms;Restrooms]|[Store;Store]</v>
      </c>
      <c r="BA33" s="14" t="str">
        <f t="shared" si="3"/>
        <v>522463|Saint-Bernard-de-Lacolle|522463 - Saint-Bernard-de-Lacolle|45.067761/-73.458491|105 Chemin Pleasant Valley||Saint-Bernard-de-Lacolle|QC|J0J 1V0|450-246-4447|CA|||||"[Diesel Efficient;Diesel Efficient]|[Bulk Def;Bulk Def]|[Fast Food;Fast Food]|[Parking;Parking]|[Restrooms;Restrooms]|[Store;Store]"|"[Diesel Efficient;Diesel Efficient]|[Bulk Def;Bulk Def]|[Fast Food;Fast Food]|[Parking;Parking]|[Restrooms;Restrooms]|[Store;Store]"|E</v>
      </c>
    </row>
    <row r="34" spans="1:53" x14ac:dyDescent="0.35">
      <c r="A34" s="20"/>
      <c r="B34" s="20" t="str">
        <f>TRIM(SourceTable[[#This Row],[EFS
SITE NUMBER]])</f>
        <v>524882</v>
      </c>
      <c r="C34" s="20" t="str">
        <f>SourceTable[[#This Row],[Location Name]]</f>
        <v>Cornwall</v>
      </c>
      <c r="D34" s="16" t="str">
        <f>EssoCL_Locs[[#This Row],[LocationID]] &amp; " - " &amp; EssoCL_Locs[[#This Row],[Location Name]]</f>
        <v>524882 - Cornwall</v>
      </c>
      <c r="E34" s="35">
        <f>SourceTable[[#This Row],[LATITUDE]]</f>
        <v>45.056910999999999</v>
      </c>
      <c r="F34" s="35">
        <f>SourceTable[[#This Row],[LONGITUDE]]</f>
        <v>-74.686729999999997</v>
      </c>
      <c r="G34" s="35" t="str">
        <f>SourceTable[[#This Row],[Address]]</f>
        <v>1400 Boundary Rd</v>
      </c>
      <c r="H34" s="20"/>
      <c r="I34" s="36" t="str">
        <f>SourceTable[[#This Row],[City]]</f>
        <v>Cornwall</v>
      </c>
      <c r="J34" s="35" t="str">
        <f>RIGHT(SourceTable[[#This Row],[Province]],2)</f>
        <v>ON</v>
      </c>
      <c r="K34" s="35" t="str">
        <f>SourceTable[[#This Row],[Postal Code ]]</f>
        <v>K6J 5S7</v>
      </c>
      <c r="L34" s="16" t="str">
        <f>SourceTable[[#This Row],[PHONE]]</f>
        <v>613-933-8048</v>
      </c>
      <c r="M34" s="16" t="s">
        <v>42</v>
      </c>
      <c r="N34" s="16"/>
      <c r="O34" s="47" t="str">
        <f>IF(TRIM(SourceTable[[#This Row],[Status]])="Closed","&lt;ul&gt;&lt;li&gt;Temporarily closed.&lt;/li&gt;&lt;/ul&gt;","")</f>
        <v/>
      </c>
      <c r="P34" s="47" t="str">
        <f>IF(TRIM(SourceTable[[#This Row],[Status]])="Closed","Closed;Closed;Closed;Closed;Closed;Closed;Closed;","")</f>
        <v/>
      </c>
      <c r="Q34" s="15"/>
      <c r="R34" s="20" t="str">
        <f>IF(SourceTable[[#This Row],[DIESEL EFFICIENT™]]="Yes","Diesel Efficient","")</f>
        <v>Diesel Efficient</v>
      </c>
      <c r="S34" s="20" t="str">
        <f>IF(SourceTable[[#This Row],[DIESEL]]="Yes","Diesel","")</f>
        <v/>
      </c>
      <c r="T34" s="20" t="str">
        <f>IF(SourceTable[[#This Row],[DYED DIESEL]]="Yes","Dyed Diesel","")</f>
        <v>Dyed Diesel</v>
      </c>
      <c r="U34" s="20" t="str">
        <f>IF(SourceTable[[#This Row],[GAS AT CARDLOCK]]="Yes","Gas at Cardlock","")</f>
        <v/>
      </c>
      <c r="V34" s="20" t="str">
        <f>IF(SourceTable[[#This Row],[DYED GAS AT CARDLOCK]]="Yes","Dyed Gas At Cardlock","")</f>
        <v/>
      </c>
      <c r="W34" s="20" t="str">
        <f>IF(SourceTable[[#This Row],[BULK DEF]]="Yes","Bulk Def","")</f>
        <v>Bulk Def</v>
      </c>
      <c r="X34" s="16" t="str">
        <f>IF(SourceTable[[#This Row],[RESTAURANT]]="Yes","Restaurant","")</f>
        <v/>
      </c>
      <c r="Y34" s="16" t="str">
        <f>IF(SourceTable[[#This Row],[FAST FOOD]]="Yes","Fast Food","")</f>
        <v/>
      </c>
      <c r="Z34" s="16" t="str">
        <f>IF(SourceTable[[#This Row],[PARKING]]="Yes","Parking","")</f>
        <v>Parking</v>
      </c>
      <c r="AA34" s="16" t="str">
        <f>IF(SourceTable[[#This Row],[RESTROOMS]]="Yes","Restrooms","")</f>
        <v>Restrooms</v>
      </c>
      <c r="AB34" s="16" t="str">
        <f>IF(SourceTable[[#This Row],[STORE]]="Yes","Store","")</f>
        <v>Store</v>
      </c>
      <c r="AC34" s="16" t="str">
        <f>IF(SourceTable[[#This Row],[STORE 24/7]]="Yes","Store 24/7","")</f>
        <v/>
      </c>
      <c r="AD34" s="16" t="str">
        <f>IF(SourceTable[[#This Row],[SHOWERS]]="Yes","Showers","")</f>
        <v/>
      </c>
      <c r="AE34" s="16"/>
      <c r="AF34" s="16"/>
      <c r="AG34" s="16" t="str">
        <f>IF(EssoCL_Locs[[#This Row],[Store Amenities_1]]="","",EssoCL_Locs[[#This Row],[Store Amenities_1]])</f>
        <v>Diesel Efficient</v>
      </c>
      <c r="AH34" s="16" t="str">
        <f>IF(EssoCL_Locs[[#This Row],[Store Amenities_2]]="","",EssoCL_Locs[[#This Row],[Store Amenities_2]])</f>
        <v/>
      </c>
      <c r="AI34" s="16" t="str">
        <f>IF(EssoCL_Locs[[#This Row],[Store Amenities_3]]="","",EssoCL_Locs[[#This Row],[Store Amenities_3]])</f>
        <v>Dyed Diesel</v>
      </c>
      <c r="AJ34" s="16" t="str">
        <f>IF(EssoCL_Locs[[#This Row],[Store Amenities_4]]="","",EssoCL_Locs[[#This Row],[Store Amenities_4]])</f>
        <v/>
      </c>
      <c r="AK34" s="16" t="str">
        <f>IF(EssoCL_Locs[[#This Row],[Store Amenities_5]]="","",EssoCL_Locs[[#This Row],[Store Amenities_5]])</f>
        <v/>
      </c>
      <c r="AL34" s="16" t="str">
        <f>IF(EssoCL_Locs[[#This Row],[Store Amenities_6]]="","",EssoCL_Locs[[#This Row],[Store Amenities_6]])</f>
        <v>Bulk Def</v>
      </c>
      <c r="AM34" s="16" t="str">
        <f>IF(EssoCL_Locs[[#This Row],[Store Amenities_7]]="","",EssoCL_Locs[[#This Row],[Store Amenities_7]])</f>
        <v/>
      </c>
      <c r="AN34" s="16" t="str">
        <f>IF(EssoCL_Locs[[#This Row],[Store Amenities_8]]="","",EssoCL_Locs[[#This Row],[Store Amenities_8]])</f>
        <v/>
      </c>
      <c r="AO34" s="16" t="str">
        <f>IF(EssoCL_Locs[[#This Row],[Store Amenities_9]]="","",EssoCL_Locs[[#This Row],[Store Amenities_9]])</f>
        <v>Parking</v>
      </c>
      <c r="AP34" s="16" t="str">
        <f>IF(EssoCL_Locs[[#This Row],[Store Amenities_10]]="","",EssoCL_Locs[[#This Row],[Store Amenities_10]])</f>
        <v>Restrooms</v>
      </c>
      <c r="AQ34" s="16" t="str">
        <f>IF(EssoCL_Locs[[#This Row],[Store Amenities_11]]="","",EssoCL_Locs[[#This Row],[Store Amenities_11]])</f>
        <v>Store</v>
      </c>
      <c r="AR34" s="16" t="str">
        <f>IF(EssoCL_Locs[[#This Row],[Store Amenities_12]]="","",EssoCL_Locs[[#This Row],[Store Amenities_12]])</f>
        <v/>
      </c>
      <c r="AS34" s="16" t="str">
        <f>IF(EssoCL_Locs[[#This Row],[Store Amenities_13]]="","",EssoCL_Locs[[#This Row],[Store Amenities_13]])</f>
        <v/>
      </c>
      <c r="AT34" s="16" t="str">
        <f>IF(EssoCL_Locs[[#This Row],[Store Amenities_14]]="","",EssoCL_Locs[[#This Row],[Store Amenities_14]])</f>
        <v/>
      </c>
      <c r="AU34" s="16" t="str">
        <f>IF(EssoCL_Locs[[#This Row],[Store Amenities_15]]="","",EssoCL_Locs[[#This Row],[Store Amenities_15]])</f>
        <v/>
      </c>
      <c r="AV34" s="16" t="s">
        <v>27</v>
      </c>
      <c r="AX34" s="45" t="str">
        <f t="shared" si="2"/>
        <v>45.056911/-74.68673</v>
      </c>
      <c r="AY34" s="41" t="str">
        <f t="shared" si="0"/>
        <v>[Diesel Efficient;Diesel Efficient]|[Dyed Diesel;Dyed Diesel]|[Bulk Def;Bulk Def]|[Parking;Parking]|[Restrooms;Restrooms]|[Store;Store]</v>
      </c>
      <c r="AZ34" s="42" t="str">
        <f t="shared" si="1"/>
        <v>[Diesel Efficient;Diesel Efficient]|[Dyed Diesel;Dyed Diesel]|[Bulk Def;Bulk Def]|[Parking;Parking]|[Restrooms;Restrooms]|[Store;Store]</v>
      </c>
      <c r="BA34" s="14" t="str">
        <f t="shared" si="3"/>
        <v>524882|Cornwall|524882 - Cornwall|45.056911/-74.68673|1400 Boundary Rd||Cornwall|ON|K6J 5S7|613-933-8048|CA|||||"[Diesel Efficient;Diesel Efficient]|[Dyed Diesel;Dyed Diesel]|[Bulk Def;Bulk Def]|[Parking;Parking]|[Restrooms;Restrooms]|[Store;Store]"|"[Diesel Efficient;Diesel Efficient]|[Dyed Diesel;Dyed Diesel]|[Bulk Def;Bulk Def]|[Parking;Parking]|[Restrooms;Restrooms]|[Store;Store]"|E</v>
      </c>
    </row>
    <row r="35" spans="1:53" x14ac:dyDescent="0.35">
      <c r="A35" s="20"/>
      <c r="B35" s="20" t="str">
        <f>TRIM(SourceTable[[#This Row],[EFS
SITE NUMBER]])</f>
        <v>519414</v>
      </c>
      <c r="C35" s="20" t="str">
        <f>SourceTable[[#This Row],[Location Name]]</f>
        <v>Dunvegan</v>
      </c>
      <c r="D35" s="16" t="str">
        <f>EssoCL_Locs[[#This Row],[LocationID]] &amp; " - " &amp; EssoCL_Locs[[#This Row],[Location Name]]</f>
        <v>519414 - Dunvegan</v>
      </c>
      <c r="E35" s="35">
        <f>SourceTable[[#This Row],[LATITUDE]]</f>
        <v>45.340521000000003</v>
      </c>
      <c r="F35" s="35">
        <f>SourceTable[[#This Row],[LONGITUDE]]</f>
        <v>-74.896743000000001</v>
      </c>
      <c r="G35" s="35" t="str">
        <f>SourceTable[[#This Row],[Address]]</f>
        <v>1515 County Rd #20</v>
      </c>
      <c r="H35" s="20"/>
      <c r="I35" s="36" t="str">
        <f>SourceTable[[#This Row],[City]]</f>
        <v>Dunvegan</v>
      </c>
      <c r="J35" s="35" t="str">
        <f>RIGHT(SourceTable[[#This Row],[Province]],2)</f>
        <v>ON</v>
      </c>
      <c r="K35" s="35" t="str">
        <f>SourceTable[[#This Row],[Postal Code ]]</f>
        <v>K0C 1J0</v>
      </c>
      <c r="L35" s="16" t="str">
        <f>SourceTable[[#This Row],[PHONE]]</f>
        <v>613-527-1026</v>
      </c>
      <c r="M35" s="16" t="s">
        <v>42</v>
      </c>
      <c r="N35" s="16"/>
      <c r="O35" s="47" t="str">
        <f>IF(TRIM(SourceTable[[#This Row],[Status]])="Closed","&lt;ul&gt;&lt;li&gt;Temporarily closed.&lt;/li&gt;&lt;/ul&gt;","")</f>
        <v>&lt;ul&gt;&lt;li&gt;Temporarily closed.&lt;/li&gt;&lt;/ul&gt;</v>
      </c>
      <c r="P35" s="47" t="str">
        <f>IF(TRIM(SourceTable[[#This Row],[Status]])="Closed","Closed;Closed;Closed;Closed;Closed;Closed;Closed;","")</f>
        <v>Closed;Closed;Closed;Closed;Closed;Closed;Closed;</v>
      </c>
      <c r="Q35" s="15"/>
      <c r="R35" s="20" t="str">
        <f>IF(SourceTable[[#This Row],[DIESEL EFFICIENT™]]="Yes","Diesel Efficient","")</f>
        <v>Diesel Efficient</v>
      </c>
      <c r="S35" s="20" t="str">
        <f>IF(SourceTable[[#This Row],[DIESEL]]="Yes","Diesel","")</f>
        <v/>
      </c>
      <c r="T35" s="20" t="str">
        <f>IF(SourceTable[[#This Row],[DYED DIESEL]]="Yes","Dyed Diesel","")</f>
        <v>Dyed Diesel</v>
      </c>
      <c r="U35" s="20" t="str">
        <f>IF(SourceTable[[#This Row],[GAS AT CARDLOCK]]="Yes","Gas at Cardlock","")</f>
        <v/>
      </c>
      <c r="V35" s="20" t="str">
        <f>IF(SourceTable[[#This Row],[DYED GAS AT CARDLOCK]]="Yes","Dyed Gas At Cardlock","")</f>
        <v/>
      </c>
      <c r="W35" s="20" t="str">
        <f>IF(SourceTable[[#This Row],[BULK DEF]]="Yes","Bulk Def","")</f>
        <v>Bulk Def</v>
      </c>
      <c r="X35" s="16" t="str">
        <f>IF(SourceTable[[#This Row],[RESTAURANT]]="Yes","Restaurant","")</f>
        <v/>
      </c>
      <c r="Y35" s="16" t="str">
        <f>IF(SourceTable[[#This Row],[FAST FOOD]]="Yes","Fast Food","")</f>
        <v>Fast Food</v>
      </c>
      <c r="Z35" s="16" t="str">
        <f>IF(SourceTable[[#This Row],[PARKING]]="Yes","Parking","")</f>
        <v>Parking</v>
      </c>
      <c r="AA35" s="16" t="str">
        <f>IF(SourceTable[[#This Row],[RESTROOMS]]="Yes","Restrooms","")</f>
        <v>Restrooms</v>
      </c>
      <c r="AB35" s="16" t="str">
        <f>IF(SourceTable[[#This Row],[STORE]]="Yes","Store","")</f>
        <v/>
      </c>
      <c r="AC35" s="16" t="str">
        <f>IF(SourceTable[[#This Row],[STORE 24/7]]="Yes","Store 24/7","")</f>
        <v>Store 24/7</v>
      </c>
      <c r="AD35" s="16" t="str">
        <f>IF(SourceTable[[#This Row],[SHOWERS]]="Yes","Showers","")</f>
        <v/>
      </c>
      <c r="AE35" s="16"/>
      <c r="AF35" s="16"/>
      <c r="AG35" s="16" t="str">
        <f>IF(EssoCL_Locs[[#This Row],[Store Amenities_1]]="","",EssoCL_Locs[[#This Row],[Store Amenities_1]])</f>
        <v>Diesel Efficient</v>
      </c>
      <c r="AH35" s="16" t="str">
        <f>IF(EssoCL_Locs[[#This Row],[Store Amenities_2]]="","",EssoCL_Locs[[#This Row],[Store Amenities_2]])</f>
        <v/>
      </c>
      <c r="AI35" s="16" t="str">
        <f>IF(EssoCL_Locs[[#This Row],[Store Amenities_3]]="","",EssoCL_Locs[[#This Row],[Store Amenities_3]])</f>
        <v>Dyed Diesel</v>
      </c>
      <c r="AJ35" s="16" t="str">
        <f>IF(EssoCL_Locs[[#This Row],[Store Amenities_4]]="","",EssoCL_Locs[[#This Row],[Store Amenities_4]])</f>
        <v/>
      </c>
      <c r="AK35" s="16" t="str">
        <f>IF(EssoCL_Locs[[#This Row],[Store Amenities_5]]="","",EssoCL_Locs[[#This Row],[Store Amenities_5]])</f>
        <v/>
      </c>
      <c r="AL35" s="16" t="str">
        <f>IF(EssoCL_Locs[[#This Row],[Store Amenities_6]]="","",EssoCL_Locs[[#This Row],[Store Amenities_6]])</f>
        <v>Bulk Def</v>
      </c>
      <c r="AM35" s="16" t="str">
        <f>IF(EssoCL_Locs[[#This Row],[Store Amenities_7]]="","",EssoCL_Locs[[#This Row],[Store Amenities_7]])</f>
        <v/>
      </c>
      <c r="AN35" s="16" t="str">
        <f>IF(EssoCL_Locs[[#This Row],[Store Amenities_8]]="","",EssoCL_Locs[[#This Row],[Store Amenities_8]])</f>
        <v>Fast Food</v>
      </c>
      <c r="AO35" s="16" t="str">
        <f>IF(EssoCL_Locs[[#This Row],[Store Amenities_9]]="","",EssoCL_Locs[[#This Row],[Store Amenities_9]])</f>
        <v>Parking</v>
      </c>
      <c r="AP35" s="16" t="str">
        <f>IF(EssoCL_Locs[[#This Row],[Store Amenities_10]]="","",EssoCL_Locs[[#This Row],[Store Amenities_10]])</f>
        <v>Restrooms</v>
      </c>
      <c r="AQ35" s="16" t="str">
        <f>IF(EssoCL_Locs[[#This Row],[Store Amenities_11]]="","",EssoCL_Locs[[#This Row],[Store Amenities_11]])</f>
        <v/>
      </c>
      <c r="AR35" s="16" t="str">
        <f>IF(EssoCL_Locs[[#This Row],[Store Amenities_12]]="","",EssoCL_Locs[[#This Row],[Store Amenities_12]])</f>
        <v>Store 24/7</v>
      </c>
      <c r="AS35" s="16" t="str">
        <f>IF(EssoCL_Locs[[#This Row],[Store Amenities_13]]="","",EssoCL_Locs[[#This Row],[Store Amenities_13]])</f>
        <v/>
      </c>
      <c r="AT35" s="16" t="str">
        <f>IF(EssoCL_Locs[[#This Row],[Store Amenities_14]]="","",EssoCL_Locs[[#This Row],[Store Amenities_14]])</f>
        <v/>
      </c>
      <c r="AU35" s="16" t="str">
        <f>IF(EssoCL_Locs[[#This Row],[Store Amenities_15]]="","",EssoCL_Locs[[#This Row],[Store Amenities_15]])</f>
        <v/>
      </c>
      <c r="AV35" s="16" t="s">
        <v>27</v>
      </c>
      <c r="AX35" s="45" t="str">
        <f t="shared" si="2"/>
        <v>45.340521/-74.896743</v>
      </c>
      <c r="AY35" s="41" t="str">
        <f t="shared" ref="AY35:AY66" si="4">_xlfn.TEXTJOIN("|",TRUE,
IF(R35="","","["&amp;R35&amp;";"&amp;R35&amp;"]"),
IF(S35="","","["&amp;S35&amp;";"&amp;S35&amp;"]"),
IF(T35="","","["&amp;T35&amp;";"&amp;T35&amp;"]"),
IF(U35="","","["&amp;U35&amp;";"&amp;U35&amp;"]"),
IF(V35="","","["&amp;V35&amp;";"&amp;V35&amp;"]"),
IF(W35="","","["&amp;W35&amp;";"&amp;W35&amp;"]"),
IF(X35="","","["&amp;X35&amp;";"&amp;X35&amp;"]"),
IF(Y35="","","["&amp;Y35&amp;";"&amp;Y35&amp;"]"),
IF(Z35="","","["&amp;Z35&amp;";"&amp;Z35&amp;"]"),
IF(AA35="","","["&amp;AA35&amp;";"&amp;AA35&amp;"]"),
IF(AB35="","","["&amp;AB35&amp;";"&amp;AB35&amp;"]"),
IF(AC35="","","["&amp;AC35&amp;";"&amp;AC35&amp;"]"),
IF(AD35="","","["&amp;AD35&amp;";"&amp;AD35&amp;"]"),
IF(AE35="","","["&amp;AE35&amp;";"&amp;AE35&amp;"]"),
IF(AF35="","","["&amp;AF35&amp;";"&amp;AF35&amp;"]")
)</f>
        <v>[Diesel Efficient;Diesel Efficient]|[Dyed Diesel;Dyed Diesel]|[Bulk Def;Bulk Def]|[Fast Food;Fast Food]|[Parking;Parking]|[Restrooms;Restrooms]|[Store 24/7;Store 24/7]</v>
      </c>
      <c r="AZ35" s="42" t="str">
        <f t="shared" ref="AZ35:AZ66" si="5">_xlfn.TEXTJOIN("|",TRUE,
IF(AG35="","","["&amp;AG35&amp;";"&amp;AG35&amp;"]"),
IF(AH35="","","["&amp;AH35&amp;";"&amp;AH35&amp;"]"),
IF(AI35="","","["&amp;AI35&amp;";"&amp;AI35&amp;"]"),
IF(AJ35="","","["&amp;AJ35&amp;";"&amp;AJ35&amp;"]"),
IF(AK35="","","["&amp;AK35&amp;";"&amp;AK35&amp;"]"),
IF(AL35="","","["&amp;AL35&amp;";"&amp;AL35&amp;"]"),
IF(AM35="","","["&amp;AM35&amp;";"&amp;AM35&amp;"]"),
IF(AN35="","","["&amp;AN35&amp;";"&amp;AN35&amp;"]"),
IF(AO35="","","["&amp;AO35&amp;";"&amp;AO35&amp;"]"),
IF(AP35="","","["&amp;AP35&amp;";"&amp;AP35&amp;"]"),
IF(AQ35="","","["&amp;AQ35&amp;";"&amp;AQ35&amp;"]"),
IF(AR35="","","["&amp;AR35&amp;";"&amp;AR35&amp;"]"),
IF(AS35="","","["&amp;AS35&amp;";"&amp;AS35&amp;"]"),
IF(AT35="","","["&amp;AT35&amp;";"&amp;AT35&amp;"]"),
IF(AU35="","","["&amp;AU35&amp;";"&amp;AU35&amp;"]")
)</f>
        <v>[Diesel Efficient;Diesel Efficient]|[Dyed Diesel;Dyed Diesel]|[Bulk Def;Bulk Def]|[Fast Food;Fast Food]|[Parking;Parking]|[Restrooms;Restrooms]|[Store 24/7;Store 24/7]</v>
      </c>
      <c r="BA35" s="14" t="str">
        <f t="shared" si="3"/>
        <v>519414|Dunvegan|519414 - Dunvegan|45.340521/-74.896743|1515 County Rd #20||Dunvegan|ON|K0C 1J0|613-527-1026|CA||&lt;ul&gt;&lt;li&gt;Temporarily closed.&lt;/li&gt;&lt;/ul&gt;|Closed;Closed;Closed;Closed;Closed;Closed;Closed;||"[Diesel Efficient;Diesel Efficient]|[Dyed Diesel;Dyed Diesel]|[Bulk Def;Bulk Def]|[Fast Food;Fast Food]|[Parking;Parking]|[Restrooms;Restrooms]|[Store 24/7;Store 24/7]"|"[Diesel Efficient;Diesel Efficient]|[Dyed Diesel;Dyed Diesel]|[Bulk Def;Bulk Def]|[Fast Food;Fast Food]|[Parking;Parking]|[Restrooms;Restrooms]|[Store 24/7;Store 24/7]"|E</v>
      </c>
    </row>
    <row r="36" spans="1:53" x14ac:dyDescent="0.35">
      <c r="A36" s="20"/>
      <c r="B36" s="20" t="str">
        <f>TRIM(SourceTable[[#This Row],[EFS
SITE NUMBER]])</f>
        <v>523093</v>
      </c>
      <c r="C36" s="20" t="str">
        <f>SourceTable[[#This Row],[Location Name]]</f>
        <v>Hawkesbury</v>
      </c>
      <c r="D36" s="16" t="str">
        <f>EssoCL_Locs[[#This Row],[LocationID]] &amp; " - " &amp; EssoCL_Locs[[#This Row],[Location Name]]</f>
        <v>523093 - Hawkesbury</v>
      </c>
      <c r="E36" s="35">
        <f>SourceTable[[#This Row],[LATITUDE]]</f>
        <v>45.588022000000002</v>
      </c>
      <c r="F36" s="35">
        <f>SourceTable[[#This Row],[LONGITUDE]]</f>
        <v>-74.585149000000001</v>
      </c>
      <c r="G36" s="35" t="str">
        <f>SourceTable[[#This Row],[Address]]</f>
        <v>345 County Road 17</v>
      </c>
      <c r="H36" s="20"/>
      <c r="I36" s="36" t="str">
        <f>SourceTable[[#This Row],[City]]</f>
        <v>Hawkesbury</v>
      </c>
      <c r="J36" s="35" t="str">
        <f>RIGHT(SourceTable[[#This Row],[Province]],2)</f>
        <v>ON</v>
      </c>
      <c r="K36" s="35" t="str">
        <f>SourceTable[[#This Row],[Postal Code ]]</f>
        <v>K6A 2Y2</v>
      </c>
      <c r="L36" s="16" t="str">
        <f>SourceTable[[#This Row],[PHONE]]</f>
        <v>613-632-9857</v>
      </c>
      <c r="M36" s="16" t="s">
        <v>42</v>
      </c>
      <c r="N36" s="16"/>
      <c r="O36" s="47" t="str">
        <f>IF(TRIM(SourceTable[[#This Row],[Status]])="Closed","&lt;ul&gt;&lt;li&gt;Temporarily closed.&lt;/li&gt;&lt;/ul&gt;","")</f>
        <v/>
      </c>
      <c r="P36" s="47" t="str">
        <f>IF(TRIM(SourceTable[[#This Row],[Status]])="Closed","Closed;Closed;Closed;Closed;Closed;Closed;Closed;","")</f>
        <v/>
      </c>
      <c r="Q36" s="15"/>
      <c r="R36" s="20" t="str">
        <f>IF(SourceTable[[#This Row],[DIESEL EFFICIENT™]]="Yes","Diesel Efficient","")</f>
        <v>Diesel Efficient</v>
      </c>
      <c r="S36" s="20" t="str">
        <f>IF(SourceTable[[#This Row],[DIESEL]]="Yes","Diesel","")</f>
        <v/>
      </c>
      <c r="T36" s="20" t="str">
        <f>IF(SourceTable[[#This Row],[DYED DIESEL]]="Yes","Dyed Diesel","")</f>
        <v>Dyed Diesel</v>
      </c>
      <c r="U36" s="20" t="str">
        <f>IF(SourceTable[[#This Row],[GAS AT CARDLOCK]]="Yes","Gas at Cardlock","")</f>
        <v/>
      </c>
      <c r="V36" s="20" t="str">
        <f>IF(SourceTable[[#This Row],[DYED GAS AT CARDLOCK]]="Yes","Dyed Gas At Cardlock","")</f>
        <v/>
      </c>
      <c r="W36" s="20" t="str">
        <f>IF(SourceTable[[#This Row],[BULK DEF]]="Yes","Bulk Def","")</f>
        <v>Bulk Def</v>
      </c>
      <c r="X36" s="16" t="str">
        <f>IF(SourceTable[[#This Row],[RESTAURANT]]="Yes","Restaurant","")</f>
        <v/>
      </c>
      <c r="Y36" s="16" t="str">
        <f>IF(SourceTable[[#This Row],[FAST FOOD]]="Yes","Fast Food","")</f>
        <v>Fast Food</v>
      </c>
      <c r="Z36" s="16" t="str">
        <f>IF(SourceTable[[#This Row],[PARKING]]="Yes","Parking","")</f>
        <v/>
      </c>
      <c r="AA36" s="16" t="str">
        <f>IF(SourceTable[[#This Row],[RESTROOMS]]="Yes","Restrooms","")</f>
        <v>Restrooms</v>
      </c>
      <c r="AB36" s="16" t="str">
        <f>IF(SourceTable[[#This Row],[STORE]]="Yes","Store","")</f>
        <v>Store</v>
      </c>
      <c r="AC36" s="16" t="str">
        <f>IF(SourceTable[[#This Row],[STORE 24/7]]="Yes","Store 24/7","")</f>
        <v/>
      </c>
      <c r="AD36" s="16" t="str">
        <f>IF(SourceTable[[#This Row],[SHOWERS]]="Yes","Showers","")</f>
        <v/>
      </c>
      <c r="AE36" s="16"/>
      <c r="AF36" s="16"/>
      <c r="AG36" s="16" t="str">
        <f>IF(EssoCL_Locs[[#This Row],[Store Amenities_1]]="","",EssoCL_Locs[[#This Row],[Store Amenities_1]])</f>
        <v>Diesel Efficient</v>
      </c>
      <c r="AH36" s="16" t="str">
        <f>IF(EssoCL_Locs[[#This Row],[Store Amenities_2]]="","",EssoCL_Locs[[#This Row],[Store Amenities_2]])</f>
        <v/>
      </c>
      <c r="AI36" s="16" t="str">
        <f>IF(EssoCL_Locs[[#This Row],[Store Amenities_3]]="","",EssoCL_Locs[[#This Row],[Store Amenities_3]])</f>
        <v>Dyed Diesel</v>
      </c>
      <c r="AJ36" s="16" t="str">
        <f>IF(EssoCL_Locs[[#This Row],[Store Amenities_4]]="","",EssoCL_Locs[[#This Row],[Store Amenities_4]])</f>
        <v/>
      </c>
      <c r="AK36" s="16" t="str">
        <f>IF(EssoCL_Locs[[#This Row],[Store Amenities_5]]="","",EssoCL_Locs[[#This Row],[Store Amenities_5]])</f>
        <v/>
      </c>
      <c r="AL36" s="16" t="str">
        <f>IF(EssoCL_Locs[[#This Row],[Store Amenities_6]]="","",EssoCL_Locs[[#This Row],[Store Amenities_6]])</f>
        <v>Bulk Def</v>
      </c>
      <c r="AM36" s="16" t="str">
        <f>IF(EssoCL_Locs[[#This Row],[Store Amenities_7]]="","",EssoCL_Locs[[#This Row],[Store Amenities_7]])</f>
        <v/>
      </c>
      <c r="AN36" s="16" t="str">
        <f>IF(EssoCL_Locs[[#This Row],[Store Amenities_8]]="","",EssoCL_Locs[[#This Row],[Store Amenities_8]])</f>
        <v>Fast Food</v>
      </c>
      <c r="AO36" s="16" t="str">
        <f>IF(EssoCL_Locs[[#This Row],[Store Amenities_9]]="","",EssoCL_Locs[[#This Row],[Store Amenities_9]])</f>
        <v/>
      </c>
      <c r="AP36" s="16" t="str">
        <f>IF(EssoCL_Locs[[#This Row],[Store Amenities_10]]="","",EssoCL_Locs[[#This Row],[Store Amenities_10]])</f>
        <v>Restrooms</v>
      </c>
      <c r="AQ36" s="16" t="str">
        <f>IF(EssoCL_Locs[[#This Row],[Store Amenities_11]]="","",EssoCL_Locs[[#This Row],[Store Amenities_11]])</f>
        <v>Store</v>
      </c>
      <c r="AR36" s="16" t="str">
        <f>IF(EssoCL_Locs[[#This Row],[Store Amenities_12]]="","",EssoCL_Locs[[#This Row],[Store Amenities_12]])</f>
        <v/>
      </c>
      <c r="AS36" s="16" t="str">
        <f>IF(EssoCL_Locs[[#This Row],[Store Amenities_13]]="","",EssoCL_Locs[[#This Row],[Store Amenities_13]])</f>
        <v/>
      </c>
      <c r="AT36" s="16" t="str">
        <f>IF(EssoCL_Locs[[#This Row],[Store Amenities_14]]="","",EssoCL_Locs[[#This Row],[Store Amenities_14]])</f>
        <v/>
      </c>
      <c r="AU36" s="16" t="str">
        <f>IF(EssoCL_Locs[[#This Row],[Store Amenities_15]]="","",EssoCL_Locs[[#This Row],[Store Amenities_15]])</f>
        <v/>
      </c>
      <c r="AV36" s="16" t="s">
        <v>27</v>
      </c>
      <c r="AX36" s="45" t="str">
        <f t="shared" si="2"/>
        <v>45.588022/-74.585149</v>
      </c>
      <c r="AY36" s="41" t="str">
        <f t="shared" si="4"/>
        <v>[Diesel Efficient;Diesel Efficient]|[Dyed Diesel;Dyed Diesel]|[Bulk Def;Bulk Def]|[Fast Food;Fast Food]|[Restrooms;Restrooms]|[Store;Store]</v>
      </c>
      <c r="AZ36" s="42" t="str">
        <f t="shared" si="5"/>
        <v>[Diesel Efficient;Diesel Efficient]|[Dyed Diesel;Dyed Diesel]|[Bulk Def;Bulk Def]|[Fast Food;Fast Food]|[Restrooms;Restrooms]|[Store;Store]</v>
      </c>
      <c r="BA36" s="14" t="str">
        <f t="shared" si="3"/>
        <v>523093|Hawkesbury|523093 - Hawkesbury|45.588022/-74.585149|345 County Road 17||Hawkesbury|ON|K6A 2Y2|613-632-9857|CA|||||"[Diesel Efficient;Diesel Efficient]|[Dyed Diesel;Dyed Diesel]|[Bulk Def;Bulk Def]|[Fast Food;Fast Food]|[Restrooms;Restrooms]|[Store;Store]"|"[Diesel Efficient;Diesel Efficient]|[Dyed Diesel;Dyed Diesel]|[Bulk Def;Bulk Def]|[Fast Food;Fast Food]|[Restrooms;Restrooms]|[Store;Store]"|E</v>
      </c>
    </row>
    <row r="37" spans="1:53" x14ac:dyDescent="0.35">
      <c r="A37" s="20"/>
      <c r="B37" s="20" t="str">
        <f>TRIM(SourceTable[[#This Row],[EFS
SITE NUMBER]])</f>
        <v>519410</v>
      </c>
      <c r="C37" s="20" t="str">
        <f>SourceTable[[#This Row],[Location Name]]</f>
        <v>Waubashene Travel Centre</v>
      </c>
      <c r="D37" s="16" t="str">
        <f>EssoCL_Locs[[#This Row],[LocationID]] &amp; " - " &amp; EssoCL_Locs[[#This Row],[Location Name]]</f>
        <v>519410 - Waubashene Travel Centre</v>
      </c>
      <c r="E37" s="35">
        <f>SourceTable[[#This Row],[LATITUDE]]</f>
        <v>44.765242000000001</v>
      </c>
      <c r="F37" s="35">
        <f>SourceTable[[#This Row],[LONGITUDE]]</f>
        <v>-79.697256999999993</v>
      </c>
      <c r="G37" s="35" t="str">
        <f>SourceTable[[#This Row],[Address]]</f>
        <v>21 Quarry Road</v>
      </c>
      <c r="H37" s="20"/>
      <c r="I37" s="36" t="str">
        <f>SourceTable[[#This Row],[City]]</f>
        <v>Waubashene</v>
      </c>
      <c r="J37" s="35" t="str">
        <f>RIGHT(SourceTable[[#This Row],[Province]],2)</f>
        <v>ON</v>
      </c>
      <c r="K37" s="35" t="str">
        <f>SourceTable[[#This Row],[Postal Code ]]</f>
        <v>L0K 2C0</v>
      </c>
      <c r="L37" s="16" t="str">
        <f>SourceTable[[#This Row],[PHONE]]</f>
        <v>705-538-2900</v>
      </c>
      <c r="M37" s="16" t="s">
        <v>42</v>
      </c>
      <c r="N37" s="16"/>
      <c r="O37" s="47" t="str">
        <f>IF(TRIM(SourceTable[[#This Row],[Status]])="Closed","&lt;ul&gt;&lt;li&gt;Temporarily closed.&lt;/li&gt;&lt;/ul&gt;","")</f>
        <v/>
      </c>
      <c r="P37" s="47" t="str">
        <f>IF(TRIM(SourceTable[[#This Row],[Status]])="Closed","Closed;Closed;Closed;Closed;Closed;Closed;Closed;","")</f>
        <v/>
      </c>
      <c r="Q37" s="15"/>
      <c r="R37" s="20" t="str">
        <f>IF(SourceTable[[#This Row],[DIESEL EFFICIENT™]]="Yes","Diesel Efficient","")</f>
        <v>Diesel Efficient</v>
      </c>
      <c r="S37" s="20" t="str">
        <f>IF(SourceTable[[#This Row],[DIESEL]]="Yes","Diesel","")</f>
        <v/>
      </c>
      <c r="T37" s="20" t="str">
        <f>IF(SourceTable[[#This Row],[DYED DIESEL]]="Yes","Dyed Diesel","")</f>
        <v/>
      </c>
      <c r="U37" s="20" t="str">
        <f>IF(SourceTable[[#This Row],[GAS AT CARDLOCK]]="Yes","Gas at Cardlock","")</f>
        <v/>
      </c>
      <c r="V37" s="20" t="str">
        <f>IF(SourceTable[[#This Row],[DYED GAS AT CARDLOCK]]="Yes","Dyed Gas At Cardlock","")</f>
        <v/>
      </c>
      <c r="W37" s="20" t="str">
        <f>IF(SourceTable[[#This Row],[BULK DEF]]="Yes","Bulk Def","")</f>
        <v/>
      </c>
      <c r="X37" s="16" t="str">
        <f>IF(SourceTable[[#This Row],[RESTAURANT]]="Yes","Restaurant","")</f>
        <v>Restaurant</v>
      </c>
      <c r="Y37" s="16" t="str">
        <f>IF(SourceTable[[#This Row],[FAST FOOD]]="Yes","Fast Food","")</f>
        <v/>
      </c>
      <c r="Z37" s="16" t="str">
        <f>IF(SourceTable[[#This Row],[PARKING]]="Yes","Parking","")</f>
        <v>Parking</v>
      </c>
      <c r="AA37" s="16" t="str">
        <f>IF(SourceTable[[#This Row],[RESTROOMS]]="Yes","Restrooms","")</f>
        <v>Restrooms</v>
      </c>
      <c r="AB37" s="16" t="str">
        <f>IF(SourceTable[[#This Row],[STORE]]="Yes","Store","")</f>
        <v/>
      </c>
      <c r="AC37" s="16" t="str">
        <f>IF(SourceTable[[#This Row],[STORE 24/7]]="Yes","Store 24/7","")</f>
        <v>Store 24/7</v>
      </c>
      <c r="AD37" s="16" t="str">
        <f>IF(SourceTable[[#This Row],[SHOWERS]]="Yes","Showers","")</f>
        <v>Showers</v>
      </c>
      <c r="AE37" s="16"/>
      <c r="AF37" s="16"/>
      <c r="AG37" s="16" t="str">
        <f>IF(EssoCL_Locs[[#This Row],[Store Amenities_1]]="","",EssoCL_Locs[[#This Row],[Store Amenities_1]])</f>
        <v>Diesel Efficient</v>
      </c>
      <c r="AH37" s="16" t="str">
        <f>IF(EssoCL_Locs[[#This Row],[Store Amenities_2]]="","",EssoCL_Locs[[#This Row],[Store Amenities_2]])</f>
        <v/>
      </c>
      <c r="AI37" s="16" t="str">
        <f>IF(EssoCL_Locs[[#This Row],[Store Amenities_3]]="","",EssoCL_Locs[[#This Row],[Store Amenities_3]])</f>
        <v/>
      </c>
      <c r="AJ37" s="16" t="str">
        <f>IF(EssoCL_Locs[[#This Row],[Store Amenities_4]]="","",EssoCL_Locs[[#This Row],[Store Amenities_4]])</f>
        <v/>
      </c>
      <c r="AK37" s="16" t="str">
        <f>IF(EssoCL_Locs[[#This Row],[Store Amenities_5]]="","",EssoCL_Locs[[#This Row],[Store Amenities_5]])</f>
        <v/>
      </c>
      <c r="AL37" s="16" t="str">
        <f>IF(EssoCL_Locs[[#This Row],[Store Amenities_6]]="","",EssoCL_Locs[[#This Row],[Store Amenities_6]])</f>
        <v/>
      </c>
      <c r="AM37" s="16" t="str">
        <f>IF(EssoCL_Locs[[#This Row],[Store Amenities_7]]="","",EssoCL_Locs[[#This Row],[Store Amenities_7]])</f>
        <v>Restaurant</v>
      </c>
      <c r="AN37" s="16" t="str">
        <f>IF(EssoCL_Locs[[#This Row],[Store Amenities_8]]="","",EssoCL_Locs[[#This Row],[Store Amenities_8]])</f>
        <v/>
      </c>
      <c r="AO37" s="16" t="str">
        <f>IF(EssoCL_Locs[[#This Row],[Store Amenities_9]]="","",EssoCL_Locs[[#This Row],[Store Amenities_9]])</f>
        <v>Parking</v>
      </c>
      <c r="AP37" s="16" t="str">
        <f>IF(EssoCL_Locs[[#This Row],[Store Amenities_10]]="","",EssoCL_Locs[[#This Row],[Store Amenities_10]])</f>
        <v>Restrooms</v>
      </c>
      <c r="AQ37" s="16" t="str">
        <f>IF(EssoCL_Locs[[#This Row],[Store Amenities_11]]="","",EssoCL_Locs[[#This Row],[Store Amenities_11]])</f>
        <v/>
      </c>
      <c r="AR37" s="16" t="str">
        <f>IF(EssoCL_Locs[[#This Row],[Store Amenities_12]]="","",EssoCL_Locs[[#This Row],[Store Amenities_12]])</f>
        <v>Store 24/7</v>
      </c>
      <c r="AS37" s="16" t="str">
        <f>IF(EssoCL_Locs[[#This Row],[Store Amenities_13]]="","",EssoCL_Locs[[#This Row],[Store Amenities_13]])</f>
        <v>Showers</v>
      </c>
      <c r="AT37" s="16" t="str">
        <f>IF(EssoCL_Locs[[#This Row],[Store Amenities_14]]="","",EssoCL_Locs[[#This Row],[Store Amenities_14]])</f>
        <v/>
      </c>
      <c r="AU37" s="16" t="str">
        <f>IF(EssoCL_Locs[[#This Row],[Store Amenities_15]]="","",EssoCL_Locs[[#This Row],[Store Amenities_15]])</f>
        <v/>
      </c>
      <c r="AV37" s="16" t="s">
        <v>27</v>
      </c>
      <c r="AX37" s="45" t="str">
        <f t="shared" si="2"/>
        <v>44.765242/-79.697257</v>
      </c>
      <c r="AY37" s="41" t="str">
        <f t="shared" si="4"/>
        <v>[Diesel Efficient;Diesel Efficient]|[Restaurant;Restaurant]|[Parking;Parking]|[Restrooms;Restrooms]|[Store 24/7;Store 24/7]|[Showers;Showers]</v>
      </c>
      <c r="AZ37" s="42" t="str">
        <f t="shared" si="5"/>
        <v>[Diesel Efficient;Diesel Efficient]|[Restaurant;Restaurant]|[Parking;Parking]|[Restrooms;Restrooms]|[Store 24/7;Store 24/7]|[Showers;Showers]</v>
      </c>
      <c r="BA37" s="14" t="str">
        <f t="shared" si="3"/>
        <v>519410|Waubashene Travel Centre|519410 - Waubashene Travel Centre|44.765242/-79.697257|21 Quarry Road||Waubashene|ON|L0K 2C0|705-538-2900|CA|||||"[Diesel Efficient;Diesel Efficient]|[Restaurant;Restaurant]|[Parking;Parking]|[Restrooms;Restrooms]|[Store 24/7;Store 24/7]|[Showers;Showers]"|"[Diesel Efficient;Diesel Efficient]|[Restaurant;Restaurant]|[Parking;Parking]|[Restrooms;Restrooms]|[Store 24/7;Store 24/7]|[Showers;Showers]"|E</v>
      </c>
    </row>
    <row r="38" spans="1:53" x14ac:dyDescent="0.35">
      <c r="A38" s="20"/>
      <c r="B38" s="20" t="str">
        <f>TRIM(SourceTable[[#This Row],[EFS
SITE NUMBER]])</f>
        <v>524549</v>
      </c>
      <c r="C38" s="20" t="str">
        <f>SourceTable[[#This Row],[Location Name]]</f>
        <v>Winnipeg Redonda</v>
      </c>
      <c r="D38" s="16" t="str">
        <f>EssoCL_Locs[[#This Row],[LocationID]] &amp; " - " &amp; EssoCL_Locs[[#This Row],[Location Name]]</f>
        <v>524549 - Winnipeg Redonda</v>
      </c>
      <c r="E38" s="35">
        <f>SourceTable[[#This Row],[LATITUDE]]</f>
        <v>49.932426999999997</v>
      </c>
      <c r="F38" s="35">
        <f>SourceTable[[#This Row],[LONGITUDE]]</f>
        <v>-96.978086000000005</v>
      </c>
      <c r="G38" s="35" t="str">
        <f>SourceTable[[#This Row],[Address]]</f>
        <v>1300 Redonda Street</v>
      </c>
      <c r="H38" s="20"/>
      <c r="I38" s="36" t="str">
        <f>SourceTable[[#This Row],[City]]</f>
        <v>Winnipeg</v>
      </c>
      <c r="J38" s="35" t="str">
        <f>RIGHT(SourceTable[[#This Row],[Province]],2)</f>
        <v>MB</v>
      </c>
      <c r="K38" s="35" t="str">
        <f>SourceTable[[#This Row],[Postal Code ]]</f>
        <v>R2C 3T7</v>
      </c>
      <c r="L38" s="16" t="str">
        <f>SourceTable[[#This Row],[PHONE]]</f>
        <v>204-697-7645</v>
      </c>
      <c r="M38" s="16" t="s">
        <v>42</v>
      </c>
      <c r="N38" s="16"/>
      <c r="O38" s="47" t="str">
        <f>IF(TRIM(SourceTable[[#This Row],[Status]])="Closed","&lt;ul&gt;&lt;li&gt;Temporarily closed.&lt;/li&gt;&lt;/ul&gt;","")</f>
        <v/>
      </c>
      <c r="P38" s="47" t="str">
        <f>IF(TRIM(SourceTable[[#This Row],[Status]])="Closed","Closed;Closed;Closed;Closed;Closed;Closed;Closed;","")</f>
        <v/>
      </c>
      <c r="Q38" s="15"/>
      <c r="R38" s="20" t="str">
        <f>IF(SourceTable[[#This Row],[DIESEL EFFICIENT™]]="Yes","Diesel Efficient","")</f>
        <v>Diesel Efficient</v>
      </c>
      <c r="S38" s="20" t="str">
        <f>IF(SourceTable[[#This Row],[DIESEL]]="Yes","Diesel","")</f>
        <v/>
      </c>
      <c r="T38" s="20" t="str">
        <f>IF(SourceTable[[#This Row],[DYED DIESEL]]="Yes","Dyed Diesel","")</f>
        <v/>
      </c>
      <c r="U38" s="20" t="str">
        <f>IF(SourceTable[[#This Row],[GAS AT CARDLOCK]]="Yes","Gas at Cardlock","")</f>
        <v/>
      </c>
      <c r="V38" s="20" t="str">
        <f>IF(SourceTable[[#This Row],[DYED GAS AT CARDLOCK]]="Yes","Dyed Gas At Cardlock","")</f>
        <v/>
      </c>
      <c r="W38" s="20" t="str">
        <f>IF(SourceTable[[#This Row],[BULK DEF]]="Yes","Bulk Def","")</f>
        <v/>
      </c>
      <c r="X38" s="16" t="str">
        <f>IF(SourceTable[[#This Row],[RESTAURANT]]="Yes","Restaurant","")</f>
        <v/>
      </c>
      <c r="Y38" s="16" t="str">
        <f>IF(SourceTable[[#This Row],[FAST FOOD]]="Yes","Fast Food","")</f>
        <v/>
      </c>
      <c r="Z38" s="16" t="str">
        <f>IF(SourceTable[[#This Row],[PARKING]]="Yes","Parking","")</f>
        <v/>
      </c>
      <c r="AA38" s="16" t="str">
        <f>IF(SourceTable[[#This Row],[RESTROOMS]]="Yes","Restrooms","")</f>
        <v/>
      </c>
      <c r="AB38" s="16" t="str">
        <f>IF(SourceTable[[#This Row],[STORE]]="Yes","Store","")</f>
        <v/>
      </c>
      <c r="AC38" s="16" t="str">
        <f>IF(SourceTable[[#This Row],[STORE 24/7]]="Yes","Store 24/7","")</f>
        <v/>
      </c>
      <c r="AD38" s="16" t="str">
        <f>IF(SourceTable[[#This Row],[SHOWERS]]="Yes","Showers","")</f>
        <v/>
      </c>
      <c r="AE38" s="16"/>
      <c r="AF38" s="16"/>
      <c r="AG38" s="16" t="str">
        <f>IF(EssoCL_Locs[[#This Row],[Store Amenities_1]]="","",EssoCL_Locs[[#This Row],[Store Amenities_1]])</f>
        <v>Diesel Efficient</v>
      </c>
      <c r="AH38" s="16" t="str">
        <f>IF(EssoCL_Locs[[#This Row],[Store Amenities_2]]="","",EssoCL_Locs[[#This Row],[Store Amenities_2]])</f>
        <v/>
      </c>
      <c r="AI38" s="16" t="str">
        <f>IF(EssoCL_Locs[[#This Row],[Store Amenities_3]]="","",EssoCL_Locs[[#This Row],[Store Amenities_3]])</f>
        <v/>
      </c>
      <c r="AJ38" s="16" t="str">
        <f>IF(EssoCL_Locs[[#This Row],[Store Amenities_4]]="","",EssoCL_Locs[[#This Row],[Store Amenities_4]])</f>
        <v/>
      </c>
      <c r="AK38" s="16" t="str">
        <f>IF(EssoCL_Locs[[#This Row],[Store Amenities_5]]="","",EssoCL_Locs[[#This Row],[Store Amenities_5]])</f>
        <v/>
      </c>
      <c r="AL38" s="16" t="str">
        <f>IF(EssoCL_Locs[[#This Row],[Store Amenities_6]]="","",EssoCL_Locs[[#This Row],[Store Amenities_6]])</f>
        <v/>
      </c>
      <c r="AM38" s="16" t="str">
        <f>IF(EssoCL_Locs[[#This Row],[Store Amenities_7]]="","",EssoCL_Locs[[#This Row],[Store Amenities_7]])</f>
        <v/>
      </c>
      <c r="AN38" s="16" t="str">
        <f>IF(EssoCL_Locs[[#This Row],[Store Amenities_8]]="","",EssoCL_Locs[[#This Row],[Store Amenities_8]])</f>
        <v/>
      </c>
      <c r="AO38" s="16" t="str">
        <f>IF(EssoCL_Locs[[#This Row],[Store Amenities_9]]="","",EssoCL_Locs[[#This Row],[Store Amenities_9]])</f>
        <v/>
      </c>
      <c r="AP38" s="16" t="str">
        <f>IF(EssoCL_Locs[[#This Row],[Store Amenities_10]]="","",EssoCL_Locs[[#This Row],[Store Amenities_10]])</f>
        <v/>
      </c>
      <c r="AQ38" s="16" t="str">
        <f>IF(EssoCL_Locs[[#This Row],[Store Amenities_11]]="","",EssoCL_Locs[[#This Row],[Store Amenities_11]])</f>
        <v/>
      </c>
      <c r="AR38" s="16" t="str">
        <f>IF(EssoCL_Locs[[#This Row],[Store Amenities_12]]="","",EssoCL_Locs[[#This Row],[Store Amenities_12]])</f>
        <v/>
      </c>
      <c r="AS38" s="16" t="str">
        <f>IF(EssoCL_Locs[[#This Row],[Store Amenities_13]]="","",EssoCL_Locs[[#This Row],[Store Amenities_13]])</f>
        <v/>
      </c>
      <c r="AT38" s="16" t="str">
        <f>IF(EssoCL_Locs[[#This Row],[Store Amenities_14]]="","",EssoCL_Locs[[#This Row],[Store Amenities_14]])</f>
        <v/>
      </c>
      <c r="AU38" s="16" t="str">
        <f>IF(EssoCL_Locs[[#This Row],[Store Amenities_15]]="","",EssoCL_Locs[[#This Row],[Store Amenities_15]])</f>
        <v/>
      </c>
      <c r="AV38" s="16" t="s">
        <v>27</v>
      </c>
      <c r="AX38" s="45" t="str">
        <f t="shared" si="2"/>
        <v>49.932427/-96.978086</v>
      </c>
      <c r="AY38" s="41" t="str">
        <f t="shared" si="4"/>
        <v>[Diesel Efficient;Diesel Efficient]</v>
      </c>
      <c r="AZ38" s="42" t="str">
        <f t="shared" si="5"/>
        <v>[Diesel Efficient;Diesel Efficient]</v>
      </c>
      <c r="BA38" s="14" t="str">
        <f t="shared" si="3"/>
        <v>524549|Winnipeg Redonda|524549 - Winnipeg Redonda|49.932427/-96.978086|1300 Redonda Street||Winnipeg|MB|R2C 3T7|204-697-7645|CA|||||"[Diesel Efficient;Diesel Efficient]"|"[Diesel Efficient;Diesel Efficient]"|E</v>
      </c>
    </row>
    <row r="39" spans="1:53" x14ac:dyDescent="0.35">
      <c r="A39" s="20"/>
      <c r="B39" s="20" t="str">
        <f>TRIM(SourceTable[[#This Row],[EFS
SITE NUMBER]])</f>
        <v>524543</v>
      </c>
      <c r="C39" s="20" t="str">
        <f>SourceTable[[#This Row],[Location Name]]</f>
        <v>Belmont Travel Centre</v>
      </c>
      <c r="D39" s="16" t="str">
        <f>EssoCL_Locs[[#This Row],[LocationID]] &amp; " - " &amp; EssoCL_Locs[[#This Row],[Location Name]]</f>
        <v>524543 - Belmont Travel Centre</v>
      </c>
      <c r="E39" s="35">
        <f>SourceTable[[#This Row],[LATITUDE]]</f>
        <v>42.945039000000001</v>
      </c>
      <c r="F39" s="35">
        <f>SourceTable[[#This Row],[LONGITUDE]]</f>
        <v>-81.107590999999999</v>
      </c>
      <c r="G39" s="35" t="str">
        <f>SourceTable[[#This Row],[Address]]</f>
        <v>Hwy 401 &amp; 74</v>
      </c>
      <c r="H39" s="20"/>
      <c r="I39" s="36" t="str">
        <f>SourceTable[[#This Row],[City]]</f>
        <v>Belmont</v>
      </c>
      <c r="J39" s="35" t="str">
        <f>RIGHT(SourceTable[[#This Row],[Province]],2)</f>
        <v>ON</v>
      </c>
      <c r="K39" s="35" t="str">
        <f>SourceTable[[#This Row],[Postal Code ]]</f>
        <v>N0L 1B0</v>
      </c>
      <c r="L39" s="16" t="str">
        <f>SourceTable[[#This Row],[PHONE]]</f>
        <v>519-644-0200</v>
      </c>
      <c r="M39" s="16" t="s">
        <v>42</v>
      </c>
      <c r="N39" s="16"/>
      <c r="O39" s="47" t="str">
        <f>IF(TRIM(SourceTable[[#This Row],[Status]])="Closed","&lt;ul&gt;&lt;li&gt;Temporarily closed.&lt;/li&gt;&lt;/ul&gt;","")</f>
        <v/>
      </c>
      <c r="P39" s="47" t="str">
        <f>IF(TRIM(SourceTable[[#This Row],[Status]])="Closed","Closed;Closed;Closed;Closed;Closed;Closed;Closed;","")</f>
        <v/>
      </c>
      <c r="Q39" s="15"/>
      <c r="R39" s="20" t="str">
        <f>IF(SourceTable[[#This Row],[DIESEL EFFICIENT™]]="Yes","Diesel Efficient","")</f>
        <v>Diesel Efficient</v>
      </c>
      <c r="S39" s="20" t="str">
        <f>IF(SourceTable[[#This Row],[DIESEL]]="Yes","Diesel","")</f>
        <v/>
      </c>
      <c r="T39" s="20" t="str">
        <f>IF(SourceTable[[#This Row],[DYED DIESEL]]="Yes","Dyed Diesel","")</f>
        <v>Dyed Diesel</v>
      </c>
      <c r="U39" s="20" t="str">
        <f>IF(SourceTable[[#This Row],[GAS AT CARDLOCK]]="Yes","Gas at Cardlock","")</f>
        <v/>
      </c>
      <c r="V39" s="20" t="str">
        <f>IF(SourceTable[[#This Row],[DYED GAS AT CARDLOCK]]="Yes","Dyed Gas At Cardlock","")</f>
        <v/>
      </c>
      <c r="W39" s="20" t="str">
        <f>IF(SourceTable[[#This Row],[BULK DEF]]="Yes","Bulk Def","")</f>
        <v>Bulk Def</v>
      </c>
      <c r="X39" s="16" t="str">
        <f>IF(SourceTable[[#This Row],[RESTAURANT]]="Yes","Restaurant","")</f>
        <v>Restaurant</v>
      </c>
      <c r="Y39" s="16" t="str">
        <f>IF(SourceTable[[#This Row],[FAST FOOD]]="Yes","Fast Food","")</f>
        <v/>
      </c>
      <c r="Z39" s="16" t="str">
        <f>IF(SourceTable[[#This Row],[PARKING]]="Yes","Parking","")</f>
        <v>Parking</v>
      </c>
      <c r="AA39" s="16" t="str">
        <f>IF(SourceTable[[#This Row],[RESTROOMS]]="Yes","Restrooms","")</f>
        <v>Restrooms</v>
      </c>
      <c r="AB39" s="16" t="str">
        <f>IF(SourceTable[[#This Row],[STORE]]="Yes","Store","")</f>
        <v/>
      </c>
      <c r="AC39" s="16" t="str">
        <f>IF(SourceTable[[#This Row],[STORE 24/7]]="Yes","Store 24/7","")</f>
        <v>Store 24/7</v>
      </c>
      <c r="AD39" s="16" t="str">
        <f>IF(SourceTable[[#This Row],[SHOWERS]]="Yes","Showers","")</f>
        <v>Showers</v>
      </c>
      <c r="AE39" s="16"/>
      <c r="AF39" s="16"/>
      <c r="AG39" s="16" t="str">
        <f>IF(EssoCL_Locs[[#This Row],[Store Amenities_1]]="","",EssoCL_Locs[[#This Row],[Store Amenities_1]])</f>
        <v>Diesel Efficient</v>
      </c>
      <c r="AH39" s="16" t="str">
        <f>IF(EssoCL_Locs[[#This Row],[Store Amenities_2]]="","",EssoCL_Locs[[#This Row],[Store Amenities_2]])</f>
        <v/>
      </c>
      <c r="AI39" s="16" t="str">
        <f>IF(EssoCL_Locs[[#This Row],[Store Amenities_3]]="","",EssoCL_Locs[[#This Row],[Store Amenities_3]])</f>
        <v>Dyed Diesel</v>
      </c>
      <c r="AJ39" s="16" t="str">
        <f>IF(EssoCL_Locs[[#This Row],[Store Amenities_4]]="","",EssoCL_Locs[[#This Row],[Store Amenities_4]])</f>
        <v/>
      </c>
      <c r="AK39" s="16" t="str">
        <f>IF(EssoCL_Locs[[#This Row],[Store Amenities_5]]="","",EssoCL_Locs[[#This Row],[Store Amenities_5]])</f>
        <v/>
      </c>
      <c r="AL39" s="16" t="str">
        <f>IF(EssoCL_Locs[[#This Row],[Store Amenities_6]]="","",EssoCL_Locs[[#This Row],[Store Amenities_6]])</f>
        <v>Bulk Def</v>
      </c>
      <c r="AM39" s="16" t="str">
        <f>IF(EssoCL_Locs[[#This Row],[Store Amenities_7]]="","",EssoCL_Locs[[#This Row],[Store Amenities_7]])</f>
        <v>Restaurant</v>
      </c>
      <c r="AN39" s="16" t="str">
        <f>IF(EssoCL_Locs[[#This Row],[Store Amenities_8]]="","",EssoCL_Locs[[#This Row],[Store Amenities_8]])</f>
        <v/>
      </c>
      <c r="AO39" s="16" t="str">
        <f>IF(EssoCL_Locs[[#This Row],[Store Amenities_9]]="","",EssoCL_Locs[[#This Row],[Store Amenities_9]])</f>
        <v>Parking</v>
      </c>
      <c r="AP39" s="16" t="str">
        <f>IF(EssoCL_Locs[[#This Row],[Store Amenities_10]]="","",EssoCL_Locs[[#This Row],[Store Amenities_10]])</f>
        <v>Restrooms</v>
      </c>
      <c r="AQ39" s="16" t="str">
        <f>IF(EssoCL_Locs[[#This Row],[Store Amenities_11]]="","",EssoCL_Locs[[#This Row],[Store Amenities_11]])</f>
        <v/>
      </c>
      <c r="AR39" s="16" t="str">
        <f>IF(EssoCL_Locs[[#This Row],[Store Amenities_12]]="","",EssoCL_Locs[[#This Row],[Store Amenities_12]])</f>
        <v>Store 24/7</v>
      </c>
      <c r="AS39" s="16" t="str">
        <f>IF(EssoCL_Locs[[#This Row],[Store Amenities_13]]="","",EssoCL_Locs[[#This Row],[Store Amenities_13]])</f>
        <v>Showers</v>
      </c>
      <c r="AT39" s="16" t="str">
        <f>IF(EssoCL_Locs[[#This Row],[Store Amenities_14]]="","",EssoCL_Locs[[#This Row],[Store Amenities_14]])</f>
        <v/>
      </c>
      <c r="AU39" s="16" t="str">
        <f>IF(EssoCL_Locs[[#This Row],[Store Amenities_15]]="","",EssoCL_Locs[[#This Row],[Store Amenities_15]])</f>
        <v/>
      </c>
      <c r="AV39" s="16" t="s">
        <v>27</v>
      </c>
      <c r="AX39" s="45" t="str">
        <f t="shared" si="2"/>
        <v>42.945039/-81.107591</v>
      </c>
      <c r="AY39" s="41" t="str">
        <f t="shared" si="4"/>
        <v>[Diesel Efficient;Diesel Efficient]|[Dyed Diesel;Dyed Diesel]|[Bulk Def;Bulk Def]|[Restaurant;Restaurant]|[Parking;Parking]|[Restrooms;Restrooms]|[Store 24/7;Store 24/7]|[Showers;Showers]</v>
      </c>
      <c r="AZ39" s="42" t="str">
        <f t="shared" si="5"/>
        <v>[Diesel Efficient;Diesel Efficient]|[Dyed Diesel;Dyed Diesel]|[Bulk Def;Bulk Def]|[Restaurant;Restaurant]|[Parking;Parking]|[Restrooms;Restrooms]|[Store 24/7;Store 24/7]|[Showers;Showers]</v>
      </c>
      <c r="BA39" s="14" t="str">
        <f t="shared" si="3"/>
        <v>524543|Belmont Travel Centre|524543 - Belmont Travel Centre|42.945039/-81.107591|Hwy 401 &amp; 74||Belmont|ON|N0L 1B0|519-644-0200|CA|||||"[Diesel Efficient;Diesel Efficient]|[Dyed Diesel;Dyed Diesel]|[Bulk Def;Bulk Def]|[Restaurant;Restaurant]|[Parking;Parking]|[Restrooms;Restrooms]|[Store 24/7;Store 24/7]|[Showers;Showers]"|"[Diesel Efficient;Diesel Efficient]|[Dyed Diesel;Dyed Diesel]|[Bulk Def;Bulk Def]|[Restaurant;Restaurant]|[Parking;Parking]|[Restrooms;Restrooms]|[Store 24/7;Store 24/7]|[Showers;Showers]"|E</v>
      </c>
    </row>
    <row r="40" spans="1:53" x14ac:dyDescent="0.35">
      <c r="A40" s="20"/>
      <c r="B40" s="20" t="str">
        <f>TRIM(SourceTable[[#This Row],[EFS
SITE NUMBER]])</f>
        <v>524621</v>
      </c>
      <c r="C40" s="20" t="str">
        <f>SourceTable[[#This Row],[Location Name]]</f>
        <v>Bradford Travel Centre</v>
      </c>
      <c r="D40" s="16" t="str">
        <f>EssoCL_Locs[[#This Row],[LocationID]] &amp; " - " &amp; EssoCL_Locs[[#This Row],[Location Name]]</f>
        <v>524621 - Bradford Travel Centre</v>
      </c>
      <c r="E40" s="35">
        <f>SourceTable[[#This Row],[LATITUDE]]</f>
        <v>44.099975000000001</v>
      </c>
      <c r="F40" s="35">
        <f>SourceTable[[#This Row],[LONGITUDE]]</f>
        <v>-79.626760000000004</v>
      </c>
      <c r="G40" s="35" t="str">
        <f>SourceTable[[#This Row],[Address]]</f>
        <v>1-3479 Hwy 88</v>
      </c>
      <c r="H40" s="20"/>
      <c r="I40" s="36" t="str">
        <f>SourceTable[[#This Row],[City]]</f>
        <v>Bradford</v>
      </c>
      <c r="J40" s="35" t="str">
        <f>RIGHT(SourceTable[[#This Row],[Province]],2)</f>
        <v>ON</v>
      </c>
      <c r="K40" s="35" t="str">
        <f>SourceTable[[#This Row],[Postal Code ]]</f>
        <v>L3Z 2B2</v>
      </c>
      <c r="L40" s="16" t="str">
        <f>SourceTable[[#This Row],[PHONE]]</f>
        <v>905-775-3831</v>
      </c>
      <c r="M40" s="16" t="s">
        <v>42</v>
      </c>
      <c r="N40" s="16"/>
      <c r="O40" s="47" t="str">
        <f>IF(TRIM(SourceTable[[#This Row],[Status]])="Closed","&lt;ul&gt;&lt;li&gt;Temporarily closed.&lt;/li&gt;&lt;/ul&gt;","")</f>
        <v/>
      </c>
      <c r="P40" s="47" t="str">
        <f>IF(TRIM(SourceTable[[#This Row],[Status]])="Closed","Closed;Closed;Closed;Closed;Closed;Closed;Closed;","")</f>
        <v/>
      </c>
      <c r="Q40" s="15"/>
      <c r="R40" s="20" t="str">
        <f>IF(SourceTable[[#This Row],[DIESEL EFFICIENT™]]="Yes","Diesel Efficient","")</f>
        <v>Diesel Efficient</v>
      </c>
      <c r="S40" s="20" t="str">
        <f>IF(SourceTable[[#This Row],[DIESEL]]="Yes","Diesel","")</f>
        <v/>
      </c>
      <c r="T40" s="20" t="str">
        <f>IF(SourceTable[[#This Row],[DYED DIESEL]]="Yes","Dyed Diesel","")</f>
        <v>Dyed Diesel</v>
      </c>
      <c r="U40" s="20" t="str">
        <f>IF(SourceTable[[#This Row],[GAS AT CARDLOCK]]="Yes","Gas at Cardlock","")</f>
        <v/>
      </c>
      <c r="V40" s="20" t="str">
        <f>IF(SourceTable[[#This Row],[DYED GAS AT CARDLOCK]]="Yes","Dyed Gas At Cardlock","")</f>
        <v/>
      </c>
      <c r="W40" s="20" t="str">
        <f>IF(SourceTable[[#This Row],[BULK DEF]]="Yes","Bulk Def","")</f>
        <v/>
      </c>
      <c r="X40" s="16" t="str">
        <f>IF(SourceTable[[#This Row],[RESTAURANT]]="Yes","Restaurant","")</f>
        <v>Restaurant</v>
      </c>
      <c r="Y40" s="16" t="str">
        <f>IF(SourceTable[[#This Row],[FAST FOOD]]="Yes","Fast Food","")</f>
        <v/>
      </c>
      <c r="Z40" s="16" t="str">
        <f>IF(SourceTable[[#This Row],[PARKING]]="Yes","Parking","")</f>
        <v>Parking</v>
      </c>
      <c r="AA40" s="16" t="str">
        <f>IF(SourceTable[[#This Row],[RESTROOMS]]="Yes","Restrooms","")</f>
        <v>Restrooms</v>
      </c>
      <c r="AB40" s="16" t="str">
        <f>IF(SourceTable[[#This Row],[STORE]]="Yes","Store","")</f>
        <v/>
      </c>
      <c r="AC40" s="16" t="str">
        <f>IF(SourceTable[[#This Row],[STORE 24/7]]="Yes","Store 24/7","")</f>
        <v>Store 24/7</v>
      </c>
      <c r="AD40" s="16" t="str">
        <f>IF(SourceTable[[#This Row],[SHOWERS]]="Yes","Showers","")</f>
        <v>Showers</v>
      </c>
      <c r="AE40" s="16"/>
      <c r="AF40" s="16"/>
      <c r="AG40" s="16" t="str">
        <f>IF(EssoCL_Locs[[#This Row],[Store Amenities_1]]="","",EssoCL_Locs[[#This Row],[Store Amenities_1]])</f>
        <v>Diesel Efficient</v>
      </c>
      <c r="AH40" s="16" t="str">
        <f>IF(EssoCL_Locs[[#This Row],[Store Amenities_2]]="","",EssoCL_Locs[[#This Row],[Store Amenities_2]])</f>
        <v/>
      </c>
      <c r="AI40" s="16" t="str">
        <f>IF(EssoCL_Locs[[#This Row],[Store Amenities_3]]="","",EssoCL_Locs[[#This Row],[Store Amenities_3]])</f>
        <v>Dyed Diesel</v>
      </c>
      <c r="AJ40" s="16" t="str">
        <f>IF(EssoCL_Locs[[#This Row],[Store Amenities_4]]="","",EssoCL_Locs[[#This Row],[Store Amenities_4]])</f>
        <v/>
      </c>
      <c r="AK40" s="16" t="str">
        <f>IF(EssoCL_Locs[[#This Row],[Store Amenities_5]]="","",EssoCL_Locs[[#This Row],[Store Amenities_5]])</f>
        <v/>
      </c>
      <c r="AL40" s="16" t="str">
        <f>IF(EssoCL_Locs[[#This Row],[Store Amenities_6]]="","",EssoCL_Locs[[#This Row],[Store Amenities_6]])</f>
        <v/>
      </c>
      <c r="AM40" s="16" t="str">
        <f>IF(EssoCL_Locs[[#This Row],[Store Amenities_7]]="","",EssoCL_Locs[[#This Row],[Store Amenities_7]])</f>
        <v>Restaurant</v>
      </c>
      <c r="AN40" s="16" t="str">
        <f>IF(EssoCL_Locs[[#This Row],[Store Amenities_8]]="","",EssoCL_Locs[[#This Row],[Store Amenities_8]])</f>
        <v/>
      </c>
      <c r="AO40" s="16" t="str">
        <f>IF(EssoCL_Locs[[#This Row],[Store Amenities_9]]="","",EssoCL_Locs[[#This Row],[Store Amenities_9]])</f>
        <v>Parking</v>
      </c>
      <c r="AP40" s="16" t="str">
        <f>IF(EssoCL_Locs[[#This Row],[Store Amenities_10]]="","",EssoCL_Locs[[#This Row],[Store Amenities_10]])</f>
        <v>Restrooms</v>
      </c>
      <c r="AQ40" s="16" t="str">
        <f>IF(EssoCL_Locs[[#This Row],[Store Amenities_11]]="","",EssoCL_Locs[[#This Row],[Store Amenities_11]])</f>
        <v/>
      </c>
      <c r="AR40" s="16" t="str">
        <f>IF(EssoCL_Locs[[#This Row],[Store Amenities_12]]="","",EssoCL_Locs[[#This Row],[Store Amenities_12]])</f>
        <v>Store 24/7</v>
      </c>
      <c r="AS40" s="16" t="str">
        <f>IF(EssoCL_Locs[[#This Row],[Store Amenities_13]]="","",EssoCL_Locs[[#This Row],[Store Amenities_13]])</f>
        <v>Showers</v>
      </c>
      <c r="AT40" s="16" t="str">
        <f>IF(EssoCL_Locs[[#This Row],[Store Amenities_14]]="","",EssoCL_Locs[[#This Row],[Store Amenities_14]])</f>
        <v/>
      </c>
      <c r="AU40" s="16" t="str">
        <f>IF(EssoCL_Locs[[#This Row],[Store Amenities_15]]="","",EssoCL_Locs[[#This Row],[Store Amenities_15]])</f>
        <v/>
      </c>
      <c r="AV40" s="16" t="s">
        <v>27</v>
      </c>
      <c r="AX40" s="45" t="str">
        <f t="shared" si="2"/>
        <v>44.099975/-79.62676</v>
      </c>
      <c r="AY40" s="41" t="str">
        <f t="shared" si="4"/>
        <v>[Diesel Efficient;Diesel Efficient]|[Dyed Diesel;Dyed Diesel]|[Restaurant;Restaurant]|[Parking;Parking]|[Restrooms;Restrooms]|[Store 24/7;Store 24/7]|[Showers;Showers]</v>
      </c>
      <c r="AZ40" s="42" t="str">
        <f t="shared" si="5"/>
        <v>[Diesel Efficient;Diesel Efficient]|[Dyed Diesel;Dyed Diesel]|[Restaurant;Restaurant]|[Parking;Parking]|[Restrooms;Restrooms]|[Store 24/7;Store 24/7]|[Showers;Showers]</v>
      </c>
      <c r="BA40" s="14" t="str">
        <f t="shared" si="3"/>
        <v>524621|Bradford Travel Centre|524621 - Bradford Travel Centre|44.099975/-79.62676|1-3479 Hwy 88||Bradford|ON|L3Z 2B2|905-775-3831|CA|||||"[Diesel Efficient;Diesel Efficient]|[Dyed Diesel;Dyed Diesel]|[Restaurant;Restaurant]|[Parking;Parking]|[Restrooms;Restrooms]|[Store 24/7;Store 24/7]|[Showers;Showers]"|"[Diesel Efficient;Diesel Efficient]|[Dyed Diesel;Dyed Diesel]|[Restaurant;Restaurant]|[Parking;Parking]|[Restrooms;Restrooms]|[Store 24/7;Store 24/7]|[Showers;Showers]"|E</v>
      </c>
    </row>
    <row r="41" spans="1:53" x14ac:dyDescent="0.35">
      <c r="A41" s="20"/>
      <c r="B41" s="20" t="str">
        <f>TRIM(SourceTable[[#This Row],[EFS
SITE NUMBER]])</f>
        <v>524626</v>
      </c>
      <c r="C41" s="20" t="str">
        <f>SourceTable[[#This Row],[Location Name]]</f>
        <v>Dryden Travel Centre</v>
      </c>
      <c r="D41" s="16" t="str">
        <f>EssoCL_Locs[[#This Row],[LocationID]] &amp; " - " &amp; EssoCL_Locs[[#This Row],[Location Name]]</f>
        <v>524626 - Dryden Travel Centre</v>
      </c>
      <c r="E41" s="35">
        <f>SourceTable[[#This Row],[LATITUDE]]</f>
        <v>49.786254999999997</v>
      </c>
      <c r="F41" s="35">
        <f>SourceTable[[#This Row],[LONGITUDE]]</f>
        <v>-92.833233000000007</v>
      </c>
      <c r="G41" s="35" t="str">
        <f>SourceTable[[#This Row],[Address]]</f>
        <v>379 Government St</v>
      </c>
      <c r="H41" s="20"/>
      <c r="I41" s="36" t="str">
        <f>SourceTable[[#This Row],[City]]</f>
        <v>Dryden</v>
      </c>
      <c r="J41" s="35" t="str">
        <f>RIGHT(SourceTable[[#This Row],[Province]],2)</f>
        <v>ON</v>
      </c>
      <c r="K41" s="35" t="str">
        <f>SourceTable[[#This Row],[Postal Code ]]</f>
        <v>P8N 2P4</v>
      </c>
      <c r="L41" s="16" t="str">
        <f>SourceTable[[#This Row],[PHONE]]</f>
        <v>807-223-2085</v>
      </c>
      <c r="M41" s="16" t="s">
        <v>42</v>
      </c>
      <c r="N41" s="16"/>
      <c r="O41" s="47" t="str">
        <f>IF(TRIM(SourceTable[[#This Row],[Status]])="Closed","&lt;ul&gt;&lt;li&gt;Temporarily closed.&lt;/li&gt;&lt;/ul&gt;","")</f>
        <v/>
      </c>
      <c r="P41" s="47" t="str">
        <f>IF(TRIM(SourceTable[[#This Row],[Status]])="Closed","Closed;Closed;Closed;Closed;Closed;Closed;Closed;","")</f>
        <v/>
      </c>
      <c r="Q41" s="15"/>
      <c r="R41" s="20" t="str">
        <f>IF(SourceTable[[#This Row],[DIESEL EFFICIENT™]]="Yes","Diesel Efficient","")</f>
        <v/>
      </c>
      <c r="S41" s="20" t="str">
        <f>IF(SourceTable[[#This Row],[DIESEL]]="Yes","Diesel","")</f>
        <v>Diesel</v>
      </c>
      <c r="T41" s="20" t="str">
        <f>IF(SourceTable[[#This Row],[DYED DIESEL]]="Yes","Dyed Diesel","")</f>
        <v/>
      </c>
      <c r="U41" s="20" t="str">
        <f>IF(SourceTable[[#This Row],[GAS AT CARDLOCK]]="Yes","Gas at Cardlock","")</f>
        <v/>
      </c>
      <c r="V41" s="20" t="str">
        <f>IF(SourceTable[[#This Row],[DYED GAS AT CARDLOCK]]="Yes","Dyed Gas At Cardlock","")</f>
        <v/>
      </c>
      <c r="W41" s="20" t="str">
        <f>IF(SourceTable[[#This Row],[BULK DEF]]="Yes","Bulk Def","")</f>
        <v>Bulk Def</v>
      </c>
      <c r="X41" s="16" t="str">
        <f>IF(SourceTable[[#This Row],[RESTAURANT]]="Yes","Restaurant","")</f>
        <v>Restaurant</v>
      </c>
      <c r="Y41" s="16" t="str">
        <f>IF(SourceTable[[#This Row],[FAST FOOD]]="Yes","Fast Food","")</f>
        <v>Fast Food</v>
      </c>
      <c r="Z41" s="16" t="str">
        <f>IF(SourceTable[[#This Row],[PARKING]]="Yes","Parking","")</f>
        <v>Parking</v>
      </c>
      <c r="AA41" s="16" t="str">
        <f>IF(SourceTable[[#This Row],[RESTROOMS]]="Yes","Restrooms","")</f>
        <v>Restrooms</v>
      </c>
      <c r="AB41" s="16" t="str">
        <f>IF(SourceTable[[#This Row],[STORE]]="Yes","Store","")</f>
        <v/>
      </c>
      <c r="AC41" s="16" t="str">
        <f>IF(SourceTable[[#This Row],[STORE 24/7]]="Yes","Store 24/7","")</f>
        <v>Store 24/7</v>
      </c>
      <c r="AD41" s="16" t="str">
        <f>IF(SourceTable[[#This Row],[SHOWERS]]="Yes","Showers","")</f>
        <v>Showers</v>
      </c>
      <c r="AE41" s="16"/>
      <c r="AF41" s="16"/>
      <c r="AG41" s="16" t="str">
        <f>IF(EssoCL_Locs[[#This Row],[Store Amenities_1]]="","",EssoCL_Locs[[#This Row],[Store Amenities_1]])</f>
        <v/>
      </c>
      <c r="AH41" s="16" t="str">
        <f>IF(EssoCL_Locs[[#This Row],[Store Amenities_2]]="","",EssoCL_Locs[[#This Row],[Store Amenities_2]])</f>
        <v>Diesel</v>
      </c>
      <c r="AI41" s="16" t="str">
        <f>IF(EssoCL_Locs[[#This Row],[Store Amenities_3]]="","",EssoCL_Locs[[#This Row],[Store Amenities_3]])</f>
        <v/>
      </c>
      <c r="AJ41" s="16" t="str">
        <f>IF(EssoCL_Locs[[#This Row],[Store Amenities_4]]="","",EssoCL_Locs[[#This Row],[Store Amenities_4]])</f>
        <v/>
      </c>
      <c r="AK41" s="16" t="str">
        <f>IF(EssoCL_Locs[[#This Row],[Store Amenities_5]]="","",EssoCL_Locs[[#This Row],[Store Amenities_5]])</f>
        <v/>
      </c>
      <c r="AL41" s="16" t="str">
        <f>IF(EssoCL_Locs[[#This Row],[Store Amenities_6]]="","",EssoCL_Locs[[#This Row],[Store Amenities_6]])</f>
        <v>Bulk Def</v>
      </c>
      <c r="AM41" s="16" t="str">
        <f>IF(EssoCL_Locs[[#This Row],[Store Amenities_7]]="","",EssoCL_Locs[[#This Row],[Store Amenities_7]])</f>
        <v>Restaurant</v>
      </c>
      <c r="AN41" s="16" t="str">
        <f>IF(EssoCL_Locs[[#This Row],[Store Amenities_8]]="","",EssoCL_Locs[[#This Row],[Store Amenities_8]])</f>
        <v>Fast Food</v>
      </c>
      <c r="AO41" s="16" t="str">
        <f>IF(EssoCL_Locs[[#This Row],[Store Amenities_9]]="","",EssoCL_Locs[[#This Row],[Store Amenities_9]])</f>
        <v>Parking</v>
      </c>
      <c r="AP41" s="16" t="str">
        <f>IF(EssoCL_Locs[[#This Row],[Store Amenities_10]]="","",EssoCL_Locs[[#This Row],[Store Amenities_10]])</f>
        <v>Restrooms</v>
      </c>
      <c r="AQ41" s="16" t="str">
        <f>IF(EssoCL_Locs[[#This Row],[Store Amenities_11]]="","",EssoCL_Locs[[#This Row],[Store Amenities_11]])</f>
        <v/>
      </c>
      <c r="AR41" s="16" t="str">
        <f>IF(EssoCL_Locs[[#This Row],[Store Amenities_12]]="","",EssoCL_Locs[[#This Row],[Store Amenities_12]])</f>
        <v>Store 24/7</v>
      </c>
      <c r="AS41" s="16" t="str">
        <f>IF(EssoCL_Locs[[#This Row],[Store Amenities_13]]="","",EssoCL_Locs[[#This Row],[Store Amenities_13]])</f>
        <v>Showers</v>
      </c>
      <c r="AT41" s="16" t="str">
        <f>IF(EssoCL_Locs[[#This Row],[Store Amenities_14]]="","",EssoCL_Locs[[#This Row],[Store Amenities_14]])</f>
        <v/>
      </c>
      <c r="AU41" s="16" t="str">
        <f>IF(EssoCL_Locs[[#This Row],[Store Amenities_15]]="","",EssoCL_Locs[[#This Row],[Store Amenities_15]])</f>
        <v/>
      </c>
      <c r="AV41" s="16" t="s">
        <v>27</v>
      </c>
      <c r="AX41" s="45" t="str">
        <f t="shared" si="2"/>
        <v>49.786255/-92.833233</v>
      </c>
      <c r="AY41" s="41" t="str">
        <f t="shared" si="4"/>
        <v>[Diesel;Diesel]|[Bulk Def;Bulk Def]|[Restaurant;Restaurant]|[Fast Food;Fast Food]|[Parking;Parking]|[Restrooms;Restrooms]|[Store 24/7;Store 24/7]|[Showers;Showers]</v>
      </c>
      <c r="AZ41" s="42" t="str">
        <f t="shared" si="5"/>
        <v>[Diesel;Diesel]|[Bulk Def;Bulk Def]|[Restaurant;Restaurant]|[Fast Food;Fast Food]|[Parking;Parking]|[Restrooms;Restrooms]|[Store 24/7;Store 24/7]|[Showers;Showers]</v>
      </c>
      <c r="BA41" s="14" t="str">
        <f t="shared" si="3"/>
        <v>524626|Dryden Travel Centre|524626 - Dryden Travel Centre|49.786255/-92.833233|379 Government St||Dryden|ON|P8N 2P4|807-223-2085|CA|||||"[Diesel;Diesel]|[Bulk Def;Bulk Def]|[Restaurant;Restaurant]|[Fast Food;Fast Food]|[Parking;Parking]|[Restrooms;Restrooms]|[Store 24/7;Store 24/7]|[Showers;Showers]"|"[Diesel;Diesel]|[Bulk Def;Bulk Def]|[Restaurant;Restaurant]|[Fast Food;Fast Food]|[Parking;Parking]|[Restrooms;Restrooms]|[Store 24/7;Store 24/7]|[Showers;Showers]"|E</v>
      </c>
    </row>
    <row r="42" spans="1:53" x14ac:dyDescent="0.35">
      <c r="A42" s="20"/>
      <c r="B42" s="20" t="str">
        <f>TRIM(SourceTable[[#This Row],[EFS
SITE NUMBER]])</f>
        <v>524624</v>
      </c>
      <c r="C42" s="20" t="str">
        <f>SourceTable[[#This Row],[Location Name]]</f>
        <v>Gormley</v>
      </c>
      <c r="D42" s="16" t="str">
        <f>EssoCL_Locs[[#This Row],[LocationID]] &amp; " - " &amp; EssoCL_Locs[[#This Row],[Location Name]]</f>
        <v>524624 - Gormley</v>
      </c>
      <c r="E42" s="35">
        <f>SourceTable[[#This Row],[LATITUDE]]</f>
        <v>43.942222000000001</v>
      </c>
      <c r="F42" s="35">
        <f>SourceTable[[#This Row],[LONGITUDE]]</f>
        <v>-79.380007000000006</v>
      </c>
      <c r="G42" s="35" t="str">
        <f>SourceTable[[#This Row],[Address]]</f>
        <v>2210 Stouffville Rd</v>
      </c>
      <c r="H42" s="20"/>
      <c r="I42" s="36" t="str">
        <f>SourceTable[[#This Row],[City]]</f>
        <v>Gormley</v>
      </c>
      <c r="J42" s="35" t="str">
        <f>RIGHT(SourceTable[[#This Row],[Province]],2)</f>
        <v>ON</v>
      </c>
      <c r="K42" s="35" t="str">
        <f>SourceTable[[#This Row],[Postal Code ]]</f>
        <v>L0H 1G0</v>
      </c>
      <c r="L42" s="16" t="str">
        <f>SourceTable[[#This Row],[PHONE]]</f>
        <v>905-887-0040</v>
      </c>
      <c r="M42" s="16" t="s">
        <v>42</v>
      </c>
      <c r="N42" s="16"/>
      <c r="O42" s="47" t="str">
        <f>IF(TRIM(SourceTable[[#This Row],[Status]])="Closed","&lt;ul&gt;&lt;li&gt;Temporarily closed.&lt;/li&gt;&lt;/ul&gt;","")</f>
        <v/>
      </c>
      <c r="P42" s="47" t="str">
        <f>IF(TRIM(SourceTable[[#This Row],[Status]])="Closed","Closed;Closed;Closed;Closed;Closed;Closed;Closed;","")</f>
        <v/>
      </c>
      <c r="Q42" s="15"/>
      <c r="R42" s="20" t="str">
        <f>IF(SourceTable[[#This Row],[DIESEL EFFICIENT™]]="Yes","Diesel Efficient","")</f>
        <v>Diesel Efficient</v>
      </c>
      <c r="S42" s="20" t="str">
        <f>IF(SourceTable[[#This Row],[DIESEL]]="Yes","Diesel","")</f>
        <v/>
      </c>
      <c r="T42" s="20" t="str">
        <f>IF(SourceTable[[#This Row],[DYED DIESEL]]="Yes","Dyed Diesel","")</f>
        <v/>
      </c>
      <c r="U42" s="20" t="str">
        <f>IF(SourceTable[[#This Row],[GAS AT CARDLOCK]]="Yes","Gas at Cardlock","")</f>
        <v/>
      </c>
      <c r="V42" s="20" t="str">
        <f>IF(SourceTable[[#This Row],[DYED GAS AT CARDLOCK]]="Yes","Dyed Gas At Cardlock","")</f>
        <v/>
      </c>
      <c r="W42" s="20" t="str">
        <f>IF(SourceTable[[#This Row],[BULK DEF]]="Yes","Bulk Def","")</f>
        <v/>
      </c>
      <c r="X42" s="16" t="str">
        <f>IF(SourceTable[[#This Row],[RESTAURANT]]="Yes","Restaurant","")</f>
        <v/>
      </c>
      <c r="Y42" s="16" t="str">
        <f>IF(SourceTable[[#This Row],[FAST FOOD]]="Yes","Fast Food","")</f>
        <v/>
      </c>
      <c r="Z42" s="16" t="str">
        <f>IF(SourceTable[[#This Row],[PARKING]]="Yes","Parking","")</f>
        <v/>
      </c>
      <c r="AA42" s="16" t="str">
        <f>IF(SourceTable[[#This Row],[RESTROOMS]]="Yes","Restrooms","")</f>
        <v>Restrooms</v>
      </c>
      <c r="AB42" s="16" t="str">
        <f>IF(SourceTable[[#This Row],[STORE]]="Yes","Store","")</f>
        <v/>
      </c>
      <c r="AC42" s="16" t="str">
        <f>IF(SourceTable[[#This Row],[STORE 24/7]]="Yes","Store 24/7","")</f>
        <v>Store 24/7</v>
      </c>
      <c r="AD42" s="16" t="str">
        <f>IF(SourceTable[[#This Row],[SHOWERS]]="Yes","Showers","")</f>
        <v/>
      </c>
      <c r="AE42" s="16"/>
      <c r="AF42" s="16"/>
      <c r="AG42" s="16" t="str">
        <f>IF(EssoCL_Locs[[#This Row],[Store Amenities_1]]="","",EssoCL_Locs[[#This Row],[Store Amenities_1]])</f>
        <v>Diesel Efficient</v>
      </c>
      <c r="AH42" s="16" t="str">
        <f>IF(EssoCL_Locs[[#This Row],[Store Amenities_2]]="","",EssoCL_Locs[[#This Row],[Store Amenities_2]])</f>
        <v/>
      </c>
      <c r="AI42" s="16" t="str">
        <f>IF(EssoCL_Locs[[#This Row],[Store Amenities_3]]="","",EssoCL_Locs[[#This Row],[Store Amenities_3]])</f>
        <v/>
      </c>
      <c r="AJ42" s="16" t="str">
        <f>IF(EssoCL_Locs[[#This Row],[Store Amenities_4]]="","",EssoCL_Locs[[#This Row],[Store Amenities_4]])</f>
        <v/>
      </c>
      <c r="AK42" s="16" t="str">
        <f>IF(EssoCL_Locs[[#This Row],[Store Amenities_5]]="","",EssoCL_Locs[[#This Row],[Store Amenities_5]])</f>
        <v/>
      </c>
      <c r="AL42" s="16" t="str">
        <f>IF(EssoCL_Locs[[#This Row],[Store Amenities_6]]="","",EssoCL_Locs[[#This Row],[Store Amenities_6]])</f>
        <v/>
      </c>
      <c r="AM42" s="16" t="str">
        <f>IF(EssoCL_Locs[[#This Row],[Store Amenities_7]]="","",EssoCL_Locs[[#This Row],[Store Amenities_7]])</f>
        <v/>
      </c>
      <c r="AN42" s="16" t="str">
        <f>IF(EssoCL_Locs[[#This Row],[Store Amenities_8]]="","",EssoCL_Locs[[#This Row],[Store Amenities_8]])</f>
        <v/>
      </c>
      <c r="AO42" s="16" t="str">
        <f>IF(EssoCL_Locs[[#This Row],[Store Amenities_9]]="","",EssoCL_Locs[[#This Row],[Store Amenities_9]])</f>
        <v/>
      </c>
      <c r="AP42" s="16" t="str">
        <f>IF(EssoCL_Locs[[#This Row],[Store Amenities_10]]="","",EssoCL_Locs[[#This Row],[Store Amenities_10]])</f>
        <v>Restrooms</v>
      </c>
      <c r="AQ42" s="16" t="str">
        <f>IF(EssoCL_Locs[[#This Row],[Store Amenities_11]]="","",EssoCL_Locs[[#This Row],[Store Amenities_11]])</f>
        <v/>
      </c>
      <c r="AR42" s="16" t="str">
        <f>IF(EssoCL_Locs[[#This Row],[Store Amenities_12]]="","",EssoCL_Locs[[#This Row],[Store Amenities_12]])</f>
        <v>Store 24/7</v>
      </c>
      <c r="AS42" s="16" t="str">
        <f>IF(EssoCL_Locs[[#This Row],[Store Amenities_13]]="","",EssoCL_Locs[[#This Row],[Store Amenities_13]])</f>
        <v/>
      </c>
      <c r="AT42" s="16" t="str">
        <f>IF(EssoCL_Locs[[#This Row],[Store Amenities_14]]="","",EssoCL_Locs[[#This Row],[Store Amenities_14]])</f>
        <v/>
      </c>
      <c r="AU42" s="16" t="str">
        <f>IF(EssoCL_Locs[[#This Row],[Store Amenities_15]]="","",EssoCL_Locs[[#This Row],[Store Amenities_15]])</f>
        <v/>
      </c>
      <c r="AV42" s="16" t="s">
        <v>27</v>
      </c>
      <c r="AX42" s="45" t="str">
        <f t="shared" si="2"/>
        <v>43.942222/-79.380007</v>
      </c>
      <c r="AY42" s="41" t="str">
        <f t="shared" si="4"/>
        <v>[Diesel Efficient;Diesel Efficient]|[Restrooms;Restrooms]|[Store 24/7;Store 24/7]</v>
      </c>
      <c r="AZ42" s="42" t="str">
        <f t="shared" si="5"/>
        <v>[Diesel Efficient;Diesel Efficient]|[Restrooms;Restrooms]|[Store 24/7;Store 24/7]</v>
      </c>
      <c r="BA42" s="14" t="str">
        <f t="shared" si="3"/>
        <v>524624|Gormley|524624 - Gormley|43.942222/-79.380007|2210 Stouffville Rd||Gormley|ON|L0H 1G0|905-887-0040|CA|||||"[Diesel Efficient;Diesel Efficient]|[Restrooms;Restrooms]|[Store 24/7;Store 24/7]"|"[Diesel Efficient;Diesel Efficient]|[Restrooms;Restrooms]|[Store 24/7;Store 24/7]"|E</v>
      </c>
    </row>
    <row r="43" spans="1:53" x14ac:dyDescent="0.35">
      <c r="A43" s="20"/>
      <c r="B43" s="20" t="str">
        <f>TRIM(SourceTable[[#This Row],[EFS
SITE NUMBER]])</f>
        <v>524622</v>
      </c>
      <c r="C43" s="20" t="str">
        <f>SourceTable[[#This Row],[Location Name]]</f>
        <v>Hearst Hwy 11 W Travel Centre</v>
      </c>
      <c r="D43" s="16" t="str">
        <f>EssoCL_Locs[[#This Row],[LocationID]] &amp; " - " &amp; EssoCL_Locs[[#This Row],[Location Name]]</f>
        <v>524622 - Hearst Hwy 11 W Travel Centre</v>
      </c>
      <c r="E43" s="35">
        <f>SourceTable[[#This Row],[LATITUDE]]</f>
        <v>49.691816000000003</v>
      </c>
      <c r="F43" s="35">
        <f>SourceTable[[#This Row],[LONGITUDE]]</f>
        <v>-83.686203000000006</v>
      </c>
      <c r="G43" s="35" t="str">
        <f>SourceTable[[#This Row],[Address]]</f>
        <v>1565 Hwy 11 W</v>
      </c>
      <c r="H43" s="20"/>
      <c r="I43" s="36" t="str">
        <f>SourceTable[[#This Row],[City]]</f>
        <v>Hearst</v>
      </c>
      <c r="J43" s="35" t="str">
        <f>RIGHT(SourceTable[[#This Row],[Province]],2)</f>
        <v>ON</v>
      </c>
      <c r="K43" s="35" t="str">
        <f>SourceTable[[#This Row],[Postal Code ]]</f>
        <v>P0L 1N0</v>
      </c>
      <c r="L43" s="16" t="str">
        <f>SourceTable[[#This Row],[PHONE]]</f>
        <v>705-362-4868</v>
      </c>
      <c r="M43" s="16" t="s">
        <v>42</v>
      </c>
      <c r="N43" s="16"/>
      <c r="O43" s="47" t="str">
        <f>IF(TRIM(SourceTable[[#This Row],[Status]])="Closed","&lt;ul&gt;&lt;li&gt;Temporarily closed.&lt;/li&gt;&lt;/ul&gt;","")</f>
        <v>&lt;ul&gt;&lt;li&gt;Temporarily closed.&lt;/li&gt;&lt;/ul&gt;</v>
      </c>
      <c r="P43" s="47" t="str">
        <f>IF(TRIM(SourceTable[[#This Row],[Status]])="Closed","Closed;Closed;Closed;Closed;Closed;Closed;Closed;","")</f>
        <v>Closed;Closed;Closed;Closed;Closed;Closed;Closed;</v>
      </c>
      <c r="Q43" s="15"/>
      <c r="R43" s="20" t="str">
        <f>IF(SourceTable[[#This Row],[DIESEL EFFICIENT™]]="Yes","Diesel Efficient","")</f>
        <v/>
      </c>
      <c r="S43" s="20" t="str">
        <f>IF(SourceTable[[#This Row],[DIESEL]]="Yes","Diesel","")</f>
        <v>Diesel</v>
      </c>
      <c r="T43" s="20" t="str">
        <f>IF(SourceTable[[#This Row],[DYED DIESEL]]="Yes","Dyed Diesel","")</f>
        <v>Dyed Diesel</v>
      </c>
      <c r="U43" s="20" t="str">
        <f>IF(SourceTable[[#This Row],[GAS AT CARDLOCK]]="Yes","Gas at Cardlock","")</f>
        <v/>
      </c>
      <c r="V43" s="20" t="str">
        <f>IF(SourceTable[[#This Row],[DYED GAS AT CARDLOCK]]="Yes","Dyed Gas At Cardlock","")</f>
        <v/>
      </c>
      <c r="W43" s="20" t="str">
        <f>IF(SourceTable[[#This Row],[BULK DEF]]="Yes","Bulk Def","")</f>
        <v>Bulk Def</v>
      </c>
      <c r="X43" s="16" t="str">
        <f>IF(SourceTable[[#This Row],[RESTAURANT]]="Yes","Restaurant","")</f>
        <v>Restaurant</v>
      </c>
      <c r="Y43" s="16" t="str">
        <f>IF(SourceTable[[#This Row],[FAST FOOD]]="Yes","Fast Food","")</f>
        <v/>
      </c>
      <c r="Z43" s="16" t="str">
        <f>IF(SourceTable[[#This Row],[PARKING]]="Yes","Parking","")</f>
        <v>Parking</v>
      </c>
      <c r="AA43" s="16" t="str">
        <f>IF(SourceTable[[#This Row],[RESTROOMS]]="Yes","Restrooms","")</f>
        <v>Restrooms</v>
      </c>
      <c r="AB43" s="16" t="str">
        <f>IF(SourceTable[[#This Row],[STORE]]="Yes","Store","")</f>
        <v/>
      </c>
      <c r="AC43" s="16" t="str">
        <f>IF(SourceTable[[#This Row],[STORE 24/7]]="Yes","Store 24/7","")</f>
        <v>Store 24/7</v>
      </c>
      <c r="AD43" s="16" t="str">
        <f>IF(SourceTable[[#This Row],[SHOWERS]]="Yes","Showers","")</f>
        <v>Showers</v>
      </c>
      <c r="AE43" s="16"/>
      <c r="AF43" s="16"/>
      <c r="AG43" s="16" t="str">
        <f>IF(EssoCL_Locs[[#This Row],[Store Amenities_1]]="","",EssoCL_Locs[[#This Row],[Store Amenities_1]])</f>
        <v/>
      </c>
      <c r="AH43" s="16" t="str">
        <f>IF(EssoCL_Locs[[#This Row],[Store Amenities_2]]="","",EssoCL_Locs[[#This Row],[Store Amenities_2]])</f>
        <v>Diesel</v>
      </c>
      <c r="AI43" s="16" t="str">
        <f>IF(EssoCL_Locs[[#This Row],[Store Amenities_3]]="","",EssoCL_Locs[[#This Row],[Store Amenities_3]])</f>
        <v>Dyed Diesel</v>
      </c>
      <c r="AJ43" s="16" t="str">
        <f>IF(EssoCL_Locs[[#This Row],[Store Amenities_4]]="","",EssoCL_Locs[[#This Row],[Store Amenities_4]])</f>
        <v/>
      </c>
      <c r="AK43" s="16" t="str">
        <f>IF(EssoCL_Locs[[#This Row],[Store Amenities_5]]="","",EssoCL_Locs[[#This Row],[Store Amenities_5]])</f>
        <v/>
      </c>
      <c r="AL43" s="16" t="str">
        <f>IF(EssoCL_Locs[[#This Row],[Store Amenities_6]]="","",EssoCL_Locs[[#This Row],[Store Amenities_6]])</f>
        <v>Bulk Def</v>
      </c>
      <c r="AM43" s="16" t="str">
        <f>IF(EssoCL_Locs[[#This Row],[Store Amenities_7]]="","",EssoCL_Locs[[#This Row],[Store Amenities_7]])</f>
        <v>Restaurant</v>
      </c>
      <c r="AN43" s="16" t="str">
        <f>IF(EssoCL_Locs[[#This Row],[Store Amenities_8]]="","",EssoCL_Locs[[#This Row],[Store Amenities_8]])</f>
        <v/>
      </c>
      <c r="AO43" s="16" t="str">
        <f>IF(EssoCL_Locs[[#This Row],[Store Amenities_9]]="","",EssoCL_Locs[[#This Row],[Store Amenities_9]])</f>
        <v>Parking</v>
      </c>
      <c r="AP43" s="16" t="str">
        <f>IF(EssoCL_Locs[[#This Row],[Store Amenities_10]]="","",EssoCL_Locs[[#This Row],[Store Amenities_10]])</f>
        <v>Restrooms</v>
      </c>
      <c r="AQ43" s="16" t="str">
        <f>IF(EssoCL_Locs[[#This Row],[Store Amenities_11]]="","",EssoCL_Locs[[#This Row],[Store Amenities_11]])</f>
        <v/>
      </c>
      <c r="AR43" s="16" t="str">
        <f>IF(EssoCL_Locs[[#This Row],[Store Amenities_12]]="","",EssoCL_Locs[[#This Row],[Store Amenities_12]])</f>
        <v>Store 24/7</v>
      </c>
      <c r="AS43" s="16" t="str">
        <f>IF(EssoCL_Locs[[#This Row],[Store Amenities_13]]="","",EssoCL_Locs[[#This Row],[Store Amenities_13]])</f>
        <v>Showers</v>
      </c>
      <c r="AT43" s="16" t="str">
        <f>IF(EssoCL_Locs[[#This Row],[Store Amenities_14]]="","",EssoCL_Locs[[#This Row],[Store Amenities_14]])</f>
        <v/>
      </c>
      <c r="AU43" s="16" t="str">
        <f>IF(EssoCL_Locs[[#This Row],[Store Amenities_15]]="","",EssoCL_Locs[[#This Row],[Store Amenities_15]])</f>
        <v/>
      </c>
      <c r="AV43" s="16" t="s">
        <v>27</v>
      </c>
      <c r="AX43" s="45" t="str">
        <f t="shared" si="2"/>
        <v>49.691816/-83.686203</v>
      </c>
      <c r="AY43" s="41" t="str">
        <f t="shared" si="4"/>
        <v>[Diesel;Diesel]|[Dyed Diesel;Dyed Diesel]|[Bulk Def;Bulk Def]|[Restaurant;Restaurant]|[Parking;Parking]|[Restrooms;Restrooms]|[Store 24/7;Store 24/7]|[Showers;Showers]</v>
      </c>
      <c r="AZ43" s="42" t="str">
        <f t="shared" si="5"/>
        <v>[Diesel;Diesel]|[Dyed Diesel;Dyed Diesel]|[Bulk Def;Bulk Def]|[Restaurant;Restaurant]|[Parking;Parking]|[Restrooms;Restrooms]|[Store 24/7;Store 24/7]|[Showers;Showers]</v>
      </c>
      <c r="BA43" s="14" t="str">
        <f t="shared" si="3"/>
        <v>524622|Hearst Hwy 11 W Travel Centre|524622 - Hearst Hwy 11 W Travel Centre|49.691816/-83.686203|1565 Hwy 11 W||Hearst|ON|P0L 1N0|705-362-4868|CA||&lt;ul&gt;&lt;li&gt;Temporarily closed.&lt;/li&gt;&lt;/ul&gt;|Closed;Closed;Closed;Closed;Closed;Closed;Closed;||"[Diesel;Diesel]|[Dyed Diesel;Dyed Diesel]|[Bulk Def;Bulk Def]|[Restaurant;Restaurant]|[Parking;Parking]|[Restrooms;Restrooms]|[Store 24/7;Store 24/7]|[Showers;Showers]"|"[Diesel;Diesel]|[Dyed Diesel;Dyed Diesel]|[Bulk Def;Bulk Def]|[Restaurant;Restaurant]|[Parking;Parking]|[Restrooms;Restrooms]|[Store 24/7;Store 24/7]|[Showers;Showers]"|E</v>
      </c>
    </row>
    <row r="44" spans="1:53" x14ac:dyDescent="0.35">
      <c r="A44" s="20"/>
      <c r="B44" s="20" t="str">
        <f>TRIM(SourceTable[[#This Row],[EFS
SITE NUMBER]])</f>
        <v>524556</v>
      </c>
      <c r="C44" s="20" t="str">
        <f>SourceTable[[#This Row],[Location Name]]</f>
        <v>Joyceville Travel Centre</v>
      </c>
      <c r="D44" s="16" t="str">
        <f>EssoCL_Locs[[#This Row],[LocationID]] &amp; " - " &amp; EssoCL_Locs[[#This Row],[Location Name]]</f>
        <v>524556 - Joyceville Travel Centre</v>
      </c>
      <c r="E44" s="35">
        <f>SourceTable[[#This Row],[LATITUDE]]</f>
        <v>44.322671</v>
      </c>
      <c r="F44" s="35">
        <f>SourceTable[[#This Row],[LONGITUDE]]</f>
        <v>-76.336184000000003</v>
      </c>
      <c r="G44" s="35" t="str">
        <f>SourceTable[[#This Row],[Address]]</f>
        <v>2054 Joyceville Rd</v>
      </c>
      <c r="H44" s="20"/>
      <c r="I44" s="36" t="str">
        <f>SourceTable[[#This Row],[City]]</f>
        <v>Joyceville</v>
      </c>
      <c r="J44" s="35" t="str">
        <f>RIGHT(SourceTable[[#This Row],[Province]],2)</f>
        <v>ON</v>
      </c>
      <c r="K44" s="35" t="str">
        <f>SourceTable[[#This Row],[Postal Code ]]</f>
        <v>K0H 1Y0</v>
      </c>
      <c r="L44" s="16" t="str">
        <f>SourceTable[[#This Row],[PHONE]]</f>
        <v>613-542-3468</v>
      </c>
      <c r="M44" s="16" t="s">
        <v>42</v>
      </c>
      <c r="N44" s="16"/>
      <c r="O44" s="47" t="str">
        <f>IF(TRIM(SourceTable[[#This Row],[Status]])="Closed","&lt;ul&gt;&lt;li&gt;Temporarily closed.&lt;/li&gt;&lt;/ul&gt;","")</f>
        <v/>
      </c>
      <c r="P44" s="47" t="str">
        <f>IF(TRIM(SourceTable[[#This Row],[Status]])="Closed","Closed;Closed;Closed;Closed;Closed;Closed;Closed;","")</f>
        <v/>
      </c>
      <c r="Q44" s="15"/>
      <c r="R44" s="20" t="str">
        <f>IF(SourceTable[[#This Row],[DIESEL EFFICIENT™]]="Yes","Diesel Efficient","")</f>
        <v>Diesel Efficient</v>
      </c>
      <c r="S44" s="20" t="str">
        <f>IF(SourceTable[[#This Row],[DIESEL]]="Yes","Diesel","")</f>
        <v/>
      </c>
      <c r="T44" s="20" t="str">
        <f>IF(SourceTable[[#This Row],[DYED DIESEL]]="Yes","Dyed Diesel","")</f>
        <v>Dyed Diesel</v>
      </c>
      <c r="U44" s="20" t="str">
        <f>IF(SourceTable[[#This Row],[GAS AT CARDLOCK]]="Yes","Gas at Cardlock","")</f>
        <v/>
      </c>
      <c r="V44" s="20" t="str">
        <f>IF(SourceTable[[#This Row],[DYED GAS AT CARDLOCK]]="Yes","Dyed Gas At Cardlock","")</f>
        <v/>
      </c>
      <c r="W44" s="20" t="str">
        <f>IF(SourceTable[[#This Row],[BULK DEF]]="Yes","Bulk Def","")</f>
        <v>Bulk Def</v>
      </c>
      <c r="X44" s="16" t="str">
        <f>IF(SourceTable[[#This Row],[RESTAURANT]]="Yes","Restaurant","")</f>
        <v>Restaurant</v>
      </c>
      <c r="Y44" s="16" t="str">
        <f>IF(SourceTable[[#This Row],[FAST FOOD]]="Yes","Fast Food","")</f>
        <v/>
      </c>
      <c r="Z44" s="16" t="str">
        <f>IF(SourceTable[[#This Row],[PARKING]]="Yes","Parking","")</f>
        <v>Parking</v>
      </c>
      <c r="AA44" s="16" t="str">
        <f>IF(SourceTable[[#This Row],[RESTROOMS]]="Yes","Restrooms","")</f>
        <v>Restrooms</v>
      </c>
      <c r="AB44" s="16" t="str">
        <f>IF(SourceTable[[#This Row],[STORE]]="Yes","Store","")</f>
        <v/>
      </c>
      <c r="AC44" s="16" t="str">
        <f>IF(SourceTable[[#This Row],[STORE 24/7]]="Yes","Store 24/7","")</f>
        <v>Store 24/7</v>
      </c>
      <c r="AD44" s="16" t="str">
        <f>IF(SourceTable[[#This Row],[SHOWERS]]="Yes","Showers","")</f>
        <v>Showers</v>
      </c>
      <c r="AE44" s="16"/>
      <c r="AF44" s="16"/>
      <c r="AG44" s="16" t="str">
        <f>IF(EssoCL_Locs[[#This Row],[Store Amenities_1]]="","",EssoCL_Locs[[#This Row],[Store Amenities_1]])</f>
        <v>Diesel Efficient</v>
      </c>
      <c r="AH44" s="16" t="str">
        <f>IF(EssoCL_Locs[[#This Row],[Store Amenities_2]]="","",EssoCL_Locs[[#This Row],[Store Amenities_2]])</f>
        <v/>
      </c>
      <c r="AI44" s="16" t="str">
        <f>IF(EssoCL_Locs[[#This Row],[Store Amenities_3]]="","",EssoCL_Locs[[#This Row],[Store Amenities_3]])</f>
        <v>Dyed Diesel</v>
      </c>
      <c r="AJ44" s="16" t="str">
        <f>IF(EssoCL_Locs[[#This Row],[Store Amenities_4]]="","",EssoCL_Locs[[#This Row],[Store Amenities_4]])</f>
        <v/>
      </c>
      <c r="AK44" s="16" t="str">
        <f>IF(EssoCL_Locs[[#This Row],[Store Amenities_5]]="","",EssoCL_Locs[[#This Row],[Store Amenities_5]])</f>
        <v/>
      </c>
      <c r="AL44" s="16" t="str">
        <f>IF(EssoCL_Locs[[#This Row],[Store Amenities_6]]="","",EssoCL_Locs[[#This Row],[Store Amenities_6]])</f>
        <v>Bulk Def</v>
      </c>
      <c r="AM44" s="16" t="str">
        <f>IF(EssoCL_Locs[[#This Row],[Store Amenities_7]]="","",EssoCL_Locs[[#This Row],[Store Amenities_7]])</f>
        <v>Restaurant</v>
      </c>
      <c r="AN44" s="16" t="str">
        <f>IF(EssoCL_Locs[[#This Row],[Store Amenities_8]]="","",EssoCL_Locs[[#This Row],[Store Amenities_8]])</f>
        <v/>
      </c>
      <c r="AO44" s="16" t="str">
        <f>IF(EssoCL_Locs[[#This Row],[Store Amenities_9]]="","",EssoCL_Locs[[#This Row],[Store Amenities_9]])</f>
        <v>Parking</v>
      </c>
      <c r="AP44" s="16" t="str">
        <f>IF(EssoCL_Locs[[#This Row],[Store Amenities_10]]="","",EssoCL_Locs[[#This Row],[Store Amenities_10]])</f>
        <v>Restrooms</v>
      </c>
      <c r="AQ44" s="16" t="str">
        <f>IF(EssoCL_Locs[[#This Row],[Store Amenities_11]]="","",EssoCL_Locs[[#This Row],[Store Amenities_11]])</f>
        <v/>
      </c>
      <c r="AR44" s="16" t="str">
        <f>IF(EssoCL_Locs[[#This Row],[Store Amenities_12]]="","",EssoCL_Locs[[#This Row],[Store Amenities_12]])</f>
        <v>Store 24/7</v>
      </c>
      <c r="AS44" s="16" t="str">
        <f>IF(EssoCL_Locs[[#This Row],[Store Amenities_13]]="","",EssoCL_Locs[[#This Row],[Store Amenities_13]])</f>
        <v>Showers</v>
      </c>
      <c r="AT44" s="16" t="str">
        <f>IF(EssoCL_Locs[[#This Row],[Store Amenities_14]]="","",EssoCL_Locs[[#This Row],[Store Amenities_14]])</f>
        <v/>
      </c>
      <c r="AU44" s="16" t="str">
        <f>IF(EssoCL_Locs[[#This Row],[Store Amenities_15]]="","",EssoCL_Locs[[#This Row],[Store Amenities_15]])</f>
        <v/>
      </c>
      <c r="AV44" s="16" t="s">
        <v>27</v>
      </c>
      <c r="AX44" s="45" t="str">
        <f t="shared" si="2"/>
        <v>44.322671/-76.336184</v>
      </c>
      <c r="AY44" s="41" t="str">
        <f t="shared" si="4"/>
        <v>[Diesel Efficient;Diesel Efficient]|[Dyed Diesel;Dyed Diesel]|[Bulk Def;Bulk Def]|[Restaurant;Restaurant]|[Parking;Parking]|[Restrooms;Restrooms]|[Store 24/7;Store 24/7]|[Showers;Showers]</v>
      </c>
      <c r="AZ44" s="42" t="str">
        <f t="shared" si="5"/>
        <v>[Diesel Efficient;Diesel Efficient]|[Dyed Diesel;Dyed Diesel]|[Bulk Def;Bulk Def]|[Restaurant;Restaurant]|[Parking;Parking]|[Restrooms;Restrooms]|[Store 24/7;Store 24/7]|[Showers;Showers]</v>
      </c>
      <c r="BA44" s="14" t="str">
        <f t="shared" si="3"/>
        <v>524556|Joyceville Travel Centre|524556 - Joyceville Travel Centre|44.322671/-76.336184|2054 Joyceville Rd||Joyceville|ON|K0H 1Y0|613-542-3468|CA|||||"[Diesel Efficient;Diesel Efficient]|[Dyed Diesel;Dyed Diesel]|[Bulk Def;Bulk Def]|[Restaurant;Restaurant]|[Parking;Parking]|[Restrooms;Restrooms]|[Store 24/7;Store 24/7]|[Showers;Showers]"|"[Diesel Efficient;Diesel Efficient]|[Dyed Diesel;Dyed Diesel]|[Bulk Def;Bulk Def]|[Restaurant;Restaurant]|[Parking;Parking]|[Restrooms;Restrooms]|[Store 24/7;Store 24/7]|[Showers;Showers]"|E</v>
      </c>
    </row>
    <row r="45" spans="1:53" x14ac:dyDescent="0.35">
      <c r="A45" s="20"/>
      <c r="B45" s="20" t="str">
        <f>TRIM(SourceTable[[#This Row],[EFS
SITE NUMBER]])</f>
        <v>524627</v>
      </c>
      <c r="C45" s="20" t="str">
        <f>SourceTable[[#This Row],[Location Name]]</f>
        <v>New Liskeard Travel Centre</v>
      </c>
      <c r="D45" s="16" t="str">
        <f>EssoCL_Locs[[#This Row],[LocationID]] &amp; " - " &amp; EssoCL_Locs[[#This Row],[Location Name]]</f>
        <v>524627 - New Liskeard Travel Centre</v>
      </c>
      <c r="E45" s="35">
        <f>SourceTable[[#This Row],[LATITUDE]]</f>
        <v>47.536250000000003</v>
      </c>
      <c r="F45" s="35">
        <f>SourceTable[[#This Row],[LONGITUDE]]</f>
        <v>-79.674003999999996</v>
      </c>
      <c r="G45" s="35" t="str">
        <f>SourceTable[[#This Row],[Address]]</f>
        <v>997491 Hwy 11 N</v>
      </c>
      <c r="H45" s="20"/>
      <c r="I45" s="36" t="str">
        <f>SourceTable[[#This Row],[City]]</f>
        <v>New Liskeard</v>
      </c>
      <c r="J45" s="35" t="str">
        <f>RIGHT(SourceTable[[#This Row],[Province]],2)</f>
        <v>ON</v>
      </c>
      <c r="K45" s="35" t="str">
        <f>SourceTable[[#This Row],[Postal Code ]]</f>
        <v>P0J 1P0</v>
      </c>
      <c r="L45" s="16" t="str">
        <f>SourceTable[[#This Row],[PHONE]]</f>
        <v>705-647-5518</v>
      </c>
      <c r="M45" s="16" t="s">
        <v>42</v>
      </c>
      <c r="N45" s="16"/>
      <c r="O45" s="47" t="str">
        <f>IF(TRIM(SourceTable[[#This Row],[Status]])="Closed","&lt;ul&gt;&lt;li&gt;Temporarily closed.&lt;/li&gt;&lt;/ul&gt;","")</f>
        <v/>
      </c>
      <c r="P45" s="47" t="str">
        <f>IF(TRIM(SourceTable[[#This Row],[Status]])="Closed","Closed;Closed;Closed;Closed;Closed;Closed;Closed;","")</f>
        <v/>
      </c>
      <c r="Q45" s="15"/>
      <c r="R45" s="20" t="str">
        <f>IF(SourceTable[[#This Row],[DIESEL EFFICIENT™]]="Yes","Diesel Efficient","")</f>
        <v>Diesel Efficient</v>
      </c>
      <c r="S45" s="20" t="str">
        <f>IF(SourceTable[[#This Row],[DIESEL]]="Yes","Diesel","")</f>
        <v/>
      </c>
      <c r="T45" s="20" t="str">
        <f>IF(SourceTable[[#This Row],[DYED DIESEL]]="Yes","Dyed Diesel","")</f>
        <v>Dyed Diesel</v>
      </c>
      <c r="U45" s="20" t="str">
        <f>IF(SourceTable[[#This Row],[GAS AT CARDLOCK]]="Yes","Gas at Cardlock","")</f>
        <v>Gas at Cardlock</v>
      </c>
      <c r="V45" s="20" t="str">
        <f>IF(SourceTable[[#This Row],[DYED GAS AT CARDLOCK]]="Yes","Dyed Gas At Cardlock","")</f>
        <v/>
      </c>
      <c r="W45" s="20" t="str">
        <f>IF(SourceTable[[#This Row],[BULK DEF]]="Yes","Bulk Def","")</f>
        <v>Bulk Def</v>
      </c>
      <c r="X45" s="16" t="str">
        <f>IF(SourceTable[[#This Row],[RESTAURANT]]="Yes","Restaurant","")</f>
        <v>Restaurant</v>
      </c>
      <c r="Y45" s="16" t="str">
        <f>IF(SourceTable[[#This Row],[FAST FOOD]]="Yes","Fast Food","")</f>
        <v/>
      </c>
      <c r="Z45" s="16" t="str">
        <f>IF(SourceTable[[#This Row],[PARKING]]="Yes","Parking","")</f>
        <v>Parking</v>
      </c>
      <c r="AA45" s="16" t="str">
        <f>IF(SourceTable[[#This Row],[RESTROOMS]]="Yes","Restrooms","")</f>
        <v>Restrooms</v>
      </c>
      <c r="AB45" s="16" t="str">
        <f>IF(SourceTable[[#This Row],[STORE]]="Yes","Store","")</f>
        <v/>
      </c>
      <c r="AC45" s="16" t="str">
        <f>IF(SourceTable[[#This Row],[STORE 24/7]]="Yes","Store 24/7","")</f>
        <v>Store 24/7</v>
      </c>
      <c r="AD45" s="16" t="str">
        <f>IF(SourceTable[[#This Row],[SHOWERS]]="Yes","Showers","")</f>
        <v>Showers</v>
      </c>
      <c r="AE45" s="16"/>
      <c r="AF45" s="16"/>
      <c r="AG45" s="16" t="str">
        <f>IF(EssoCL_Locs[[#This Row],[Store Amenities_1]]="","",EssoCL_Locs[[#This Row],[Store Amenities_1]])</f>
        <v>Diesel Efficient</v>
      </c>
      <c r="AH45" s="16" t="str">
        <f>IF(EssoCL_Locs[[#This Row],[Store Amenities_2]]="","",EssoCL_Locs[[#This Row],[Store Amenities_2]])</f>
        <v/>
      </c>
      <c r="AI45" s="16" t="str">
        <f>IF(EssoCL_Locs[[#This Row],[Store Amenities_3]]="","",EssoCL_Locs[[#This Row],[Store Amenities_3]])</f>
        <v>Dyed Diesel</v>
      </c>
      <c r="AJ45" s="16" t="str">
        <f>IF(EssoCL_Locs[[#This Row],[Store Amenities_4]]="","",EssoCL_Locs[[#This Row],[Store Amenities_4]])</f>
        <v>Gas at Cardlock</v>
      </c>
      <c r="AK45" s="16" t="str">
        <f>IF(EssoCL_Locs[[#This Row],[Store Amenities_5]]="","",EssoCL_Locs[[#This Row],[Store Amenities_5]])</f>
        <v/>
      </c>
      <c r="AL45" s="16" t="str">
        <f>IF(EssoCL_Locs[[#This Row],[Store Amenities_6]]="","",EssoCL_Locs[[#This Row],[Store Amenities_6]])</f>
        <v>Bulk Def</v>
      </c>
      <c r="AM45" s="16" t="str">
        <f>IF(EssoCL_Locs[[#This Row],[Store Amenities_7]]="","",EssoCL_Locs[[#This Row],[Store Amenities_7]])</f>
        <v>Restaurant</v>
      </c>
      <c r="AN45" s="16" t="str">
        <f>IF(EssoCL_Locs[[#This Row],[Store Amenities_8]]="","",EssoCL_Locs[[#This Row],[Store Amenities_8]])</f>
        <v/>
      </c>
      <c r="AO45" s="16" t="str">
        <f>IF(EssoCL_Locs[[#This Row],[Store Amenities_9]]="","",EssoCL_Locs[[#This Row],[Store Amenities_9]])</f>
        <v>Parking</v>
      </c>
      <c r="AP45" s="16" t="str">
        <f>IF(EssoCL_Locs[[#This Row],[Store Amenities_10]]="","",EssoCL_Locs[[#This Row],[Store Amenities_10]])</f>
        <v>Restrooms</v>
      </c>
      <c r="AQ45" s="16" t="str">
        <f>IF(EssoCL_Locs[[#This Row],[Store Amenities_11]]="","",EssoCL_Locs[[#This Row],[Store Amenities_11]])</f>
        <v/>
      </c>
      <c r="AR45" s="16" t="str">
        <f>IF(EssoCL_Locs[[#This Row],[Store Amenities_12]]="","",EssoCL_Locs[[#This Row],[Store Amenities_12]])</f>
        <v>Store 24/7</v>
      </c>
      <c r="AS45" s="16" t="str">
        <f>IF(EssoCL_Locs[[#This Row],[Store Amenities_13]]="","",EssoCL_Locs[[#This Row],[Store Amenities_13]])</f>
        <v>Showers</v>
      </c>
      <c r="AT45" s="16" t="str">
        <f>IF(EssoCL_Locs[[#This Row],[Store Amenities_14]]="","",EssoCL_Locs[[#This Row],[Store Amenities_14]])</f>
        <v/>
      </c>
      <c r="AU45" s="16" t="str">
        <f>IF(EssoCL_Locs[[#This Row],[Store Amenities_15]]="","",EssoCL_Locs[[#This Row],[Store Amenities_15]])</f>
        <v/>
      </c>
      <c r="AV45" s="16" t="s">
        <v>27</v>
      </c>
      <c r="AX45" s="45" t="str">
        <f t="shared" si="2"/>
        <v>47.53625/-79.674004</v>
      </c>
      <c r="AY45" s="41" t="str">
        <f t="shared" si="4"/>
        <v>[Diesel Efficient;Diesel Efficient]|[Dyed Diesel;Dyed Diesel]|[Gas at Cardlock;Gas at Cardlock]|[Bulk Def;Bulk Def]|[Restaurant;Restaurant]|[Parking;Parking]|[Restrooms;Restrooms]|[Store 24/7;Store 24/7]|[Showers;Showers]</v>
      </c>
      <c r="AZ45" s="42" t="str">
        <f t="shared" si="5"/>
        <v>[Diesel Efficient;Diesel Efficient]|[Dyed Diesel;Dyed Diesel]|[Gas at Cardlock;Gas at Cardlock]|[Bulk Def;Bulk Def]|[Restaurant;Restaurant]|[Parking;Parking]|[Restrooms;Restrooms]|[Store 24/7;Store 24/7]|[Showers;Showers]</v>
      </c>
      <c r="BA45" s="14" t="str">
        <f t="shared" si="3"/>
        <v>524627|New Liskeard Travel Centre|524627 - New Liskeard Travel Centre|47.53625/-79.674004|997491 Hwy 11 N||New Liskeard|ON|P0J 1P0|705-647-5518|CA|||||"[Diesel Efficient;Diesel Efficient]|[Dyed Diesel;Dyed Diesel]|[Gas at Cardlock;Gas at Cardlock]|[Bulk Def;Bulk Def]|[Restaurant;Restaurant]|[Parking;Parking]|[Restrooms;Restrooms]|[Store 24/7;Store 24/7]|[Showers;Showers]"|"[Diesel Efficient;Diesel Efficient]|[Dyed Diesel;Dyed Diesel]|[Gas at Cardlock;Gas at Cardlock]|[Bulk Def;Bulk Def]|[Restaurant;Restaurant]|[Parking;Parking]|[Restrooms;Restrooms]|[Store 24/7;Store 24/7]|[Showers;Showers]"|E</v>
      </c>
    </row>
    <row r="46" spans="1:53" x14ac:dyDescent="0.35">
      <c r="A46" s="20"/>
      <c r="B46" s="20" t="str">
        <f>TRIM(SourceTable[[#This Row],[EFS
SITE NUMBER]])</f>
        <v>524566</v>
      </c>
      <c r="C46" s="20" t="str">
        <f>SourceTable[[#This Row],[Location Name]]</f>
        <v>Niagara-on-the-Lake Travel Centre</v>
      </c>
      <c r="D46" s="16" t="str">
        <f>EssoCL_Locs[[#This Row],[LocationID]] &amp; " - " &amp; EssoCL_Locs[[#This Row],[Location Name]]</f>
        <v>524566 - Niagara-on-the-Lake Travel Centre</v>
      </c>
      <c r="E46" s="35">
        <f>SourceTable[[#This Row],[LATITUDE]]</f>
        <v>43.156619999999997</v>
      </c>
      <c r="F46" s="35">
        <f>SourceTable[[#This Row],[LONGITUDE]]</f>
        <v>-79.155182999999994</v>
      </c>
      <c r="G46" s="35" t="str">
        <f>SourceTable[[#This Row],[Address]]</f>
        <v>615 York Rd</v>
      </c>
      <c r="H46" s="20"/>
      <c r="I46" s="36" t="str">
        <f>SourceTable[[#This Row],[City]]</f>
        <v>Niagara-on-the-Lake</v>
      </c>
      <c r="J46" s="35" t="str">
        <f>RIGHT(SourceTable[[#This Row],[Province]],2)</f>
        <v>ON</v>
      </c>
      <c r="K46" s="35" t="str">
        <f>SourceTable[[#This Row],[Postal Code ]]</f>
        <v>L0S 1J0</v>
      </c>
      <c r="L46" s="16" t="str">
        <f>SourceTable[[#This Row],[PHONE]]</f>
        <v>905-684-1128</v>
      </c>
      <c r="M46" s="16" t="s">
        <v>42</v>
      </c>
      <c r="N46" s="16"/>
      <c r="O46" s="47" t="str">
        <f>IF(TRIM(SourceTable[[#This Row],[Status]])="Closed","&lt;ul&gt;&lt;li&gt;Temporarily closed.&lt;/li&gt;&lt;/ul&gt;","")</f>
        <v/>
      </c>
      <c r="P46" s="47" t="str">
        <f>IF(TRIM(SourceTable[[#This Row],[Status]])="Closed","Closed;Closed;Closed;Closed;Closed;Closed;Closed;","")</f>
        <v/>
      </c>
      <c r="Q46" s="15"/>
      <c r="R46" s="20" t="str">
        <f>IF(SourceTable[[#This Row],[DIESEL EFFICIENT™]]="Yes","Diesel Efficient","")</f>
        <v>Diesel Efficient</v>
      </c>
      <c r="S46" s="20" t="str">
        <f>IF(SourceTable[[#This Row],[DIESEL]]="Yes","Diesel","")</f>
        <v/>
      </c>
      <c r="T46" s="20" t="str">
        <f>IF(SourceTable[[#This Row],[DYED DIESEL]]="Yes","Dyed Diesel","")</f>
        <v>Dyed Diesel</v>
      </c>
      <c r="U46" s="20" t="str">
        <f>IF(SourceTable[[#This Row],[GAS AT CARDLOCK]]="Yes","Gas at Cardlock","")</f>
        <v>Gas at Cardlock</v>
      </c>
      <c r="V46" s="20" t="str">
        <f>IF(SourceTable[[#This Row],[DYED GAS AT CARDLOCK]]="Yes","Dyed Gas At Cardlock","")</f>
        <v/>
      </c>
      <c r="W46" s="20" t="str">
        <f>IF(SourceTable[[#This Row],[BULK DEF]]="Yes","Bulk Def","")</f>
        <v>Bulk Def</v>
      </c>
      <c r="X46" s="16" t="str">
        <f>IF(SourceTable[[#This Row],[RESTAURANT]]="Yes","Restaurant","")</f>
        <v>Restaurant</v>
      </c>
      <c r="Y46" s="16" t="str">
        <f>IF(SourceTable[[#This Row],[FAST FOOD]]="Yes","Fast Food","")</f>
        <v>Fast Food</v>
      </c>
      <c r="Z46" s="16" t="str">
        <f>IF(SourceTable[[#This Row],[PARKING]]="Yes","Parking","")</f>
        <v>Parking</v>
      </c>
      <c r="AA46" s="16" t="str">
        <f>IF(SourceTable[[#This Row],[RESTROOMS]]="Yes","Restrooms","")</f>
        <v>Restrooms</v>
      </c>
      <c r="AB46" s="16" t="str">
        <f>IF(SourceTable[[#This Row],[STORE]]="Yes","Store","")</f>
        <v/>
      </c>
      <c r="AC46" s="16" t="str">
        <f>IF(SourceTable[[#This Row],[STORE 24/7]]="Yes","Store 24/7","")</f>
        <v>Store 24/7</v>
      </c>
      <c r="AD46" s="16" t="str">
        <f>IF(SourceTable[[#This Row],[SHOWERS]]="Yes","Showers","")</f>
        <v>Showers</v>
      </c>
      <c r="AE46" s="16"/>
      <c r="AF46" s="16"/>
      <c r="AG46" s="16" t="str">
        <f>IF(EssoCL_Locs[[#This Row],[Store Amenities_1]]="","",EssoCL_Locs[[#This Row],[Store Amenities_1]])</f>
        <v>Diesel Efficient</v>
      </c>
      <c r="AH46" s="16" t="str">
        <f>IF(EssoCL_Locs[[#This Row],[Store Amenities_2]]="","",EssoCL_Locs[[#This Row],[Store Amenities_2]])</f>
        <v/>
      </c>
      <c r="AI46" s="16" t="str">
        <f>IF(EssoCL_Locs[[#This Row],[Store Amenities_3]]="","",EssoCL_Locs[[#This Row],[Store Amenities_3]])</f>
        <v>Dyed Diesel</v>
      </c>
      <c r="AJ46" s="16" t="str">
        <f>IF(EssoCL_Locs[[#This Row],[Store Amenities_4]]="","",EssoCL_Locs[[#This Row],[Store Amenities_4]])</f>
        <v>Gas at Cardlock</v>
      </c>
      <c r="AK46" s="16" t="str">
        <f>IF(EssoCL_Locs[[#This Row],[Store Amenities_5]]="","",EssoCL_Locs[[#This Row],[Store Amenities_5]])</f>
        <v/>
      </c>
      <c r="AL46" s="16" t="str">
        <f>IF(EssoCL_Locs[[#This Row],[Store Amenities_6]]="","",EssoCL_Locs[[#This Row],[Store Amenities_6]])</f>
        <v>Bulk Def</v>
      </c>
      <c r="AM46" s="16" t="str">
        <f>IF(EssoCL_Locs[[#This Row],[Store Amenities_7]]="","",EssoCL_Locs[[#This Row],[Store Amenities_7]])</f>
        <v>Restaurant</v>
      </c>
      <c r="AN46" s="16" t="str">
        <f>IF(EssoCL_Locs[[#This Row],[Store Amenities_8]]="","",EssoCL_Locs[[#This Row],[Store Amenities_8]])</f>
        <v>Fast Food</v>
      </c>
      <c r="AO46" s="16" t="str">
        <f>IF(EssoCL_Locs[[#This Row],[Store Amenities_9]]="","",EssoCL_Locs[[#This Row],[Store Amenities_9]])</f>
        <v>Parking</v>
      </c>
      <c r="AP46" s="16" t="str">
        <f>IF(EssoCL_Locs[[#This Row],[Store Amenities_10]]="","",EssoCL_Locs[[#This Row],[Store Amenities_10]])</f>
        <v>Restrooms</v>
      </c>
      <c r="AQ46" s="16" t="str">
        <f>IF(EssoCL_Locs[[#This Row],[Store Amenities_11]]="","",EssoCL_Locs[[#This Row],[Store Amenities_11]])</f>
        <v/>
      </c>
      <c r="AR46" s="16" t="str">
        <f>IF(EssoCL_Locs[[#This Row],[Store Amenities_12]]="","",EssoCL_Locs[[#This Row],[Store Amenities_12]])</f>
        <v>Store 24/7</v>
      </c>
      <c r="AS46" s="16" t="str">
        <f>IF(EssoCL_Locs[[#This Row],[Store Amenities_13]]="","",EssoCL_Locs[[#This Row],[Store Amenities_13]])</f>
        <v>Showers</v>
      </c>
      <c r="AT46" s="16" t="str">
        <f>IF(EssoCL_Locs[[#This Row],[Store Amenities_14]]="","",EssoCL_Locs[[#This Row],[Store Amenities_14]])</f>
        <v/>
      </c>
      <c r="AU46" s="16" t="str">
        <f>IF(EssoCL_Locs[[#This Row],[Store Amenities_15]]="","",EssoCL_Locs[[#This Row],[Store Amenities_15]])</f>
        <v/>
      </c>
      <c r="AV46" s="16" t="s">
        <v>27</v>
      </c>
      <c r="AX46" s="45" t="str">
        <f t="shared" si="2"/>
        <v>43.15662/-79.155183</v>
      </c>
      <c r="AY46" s="41" t="str">
        <f t="shared" si="4"/>
        <v>[Diesel Efficient;Diesel Efficient]|[Dyed Diesel;Dyed Diesel]|[Gas at Cardlock;Gas at Cardlock]|[Bulk Def;Bulk Def]|[Restaurant;Restaurant]|[Fast Food;Fast Food]|[Parking;Parking]|[Restrooms;Restrooms]|[Store 24/7;Store 24/7]|[Showers;Showers]</v>
      </c>
      <c r="AZ46" s="42" t="str">
        <f t="shared" si="5"/>
        <v>[Diesel Efficient;Diesel Efficient]|[Dyed Diesel;Dyed Diesel]|[Gas at Cardlock;Gas at Cardlock]|[Bulk Def;Bulk Def]|[Restaurant;Restaurant]|[Fast Food;Fast Food]|[Parking;Parking]|[Restrooms;Restrooms]|[Store 24/7;Store 24/7]|[Showers;Showers]</v>
      </c>
      <c r="BA46" s="14" t="str">
        <f t="shared" si="3"/>
        <v>524566|Niagara-on-the-Lake Travel Centre|524566 - Niagara-on-the-Lake Travel Centre|43.15662/-79.155183|615 York Rd||Niagara-on-the-Lake|ON|L0S 1J0|905-684-1128|CA|||||"[Diesel Efficient;Diesel Efficient]|[Dyed Diesel;Dyed Diesel]|[Gas at Cardlock;Gas at Cardlock]|[Bulk Def;Bulk Def]|[Restaurant;Restaurant]|[Fast Food;Fast Food]|[Parking;Parking]|[Restrooms;Restrooms]|[Store 24/7;Store 24/7]|[Showers;Showers]"|"[Diesel Efficient;Diesel Efficient]|[Dyed Diesel;Dyed Diesel]|[Gas at Cardlock;Gas at Cardlock]|[Bulk Def;Bulk Def]|[Restaurant;Restaurant]|[Fast Food;Fast Food]|[Parking;Parking]|[Restrooms;Restrooms]|[Store 24/7;Store 24/7]|[Showers;Showers]"|E</v>
      </c>
    </row>
    <row r="47" spans="1:53" x14ac:dyDescent="0.35">
      <c r="A47" s="20"/>
      <c r="B47" s="20" t="str">
        <f>TRIM(SourceTable[[#This Row],[EFS
SITE NUMBER]])</f>
        <v>524559</v>
      </c>
      <c r="C47" s="20" t="str">
        <f>SourceTable[[#This Row],[Location Name]]</f>
        <v>Nipigon Travel Centre</v>
      </c>
      <c r="D47" s="16" t="str">
        <f>EssoCL_Locs[[#This Row],[LocationID]] &amp; " - " &amp; EssoCL_Locs[[#This Row],[Location Name]]</f>
        <v>524559 - Nipigon Travel Centre</v>
      </c>
      <c r="E47" s="35">
        <f>SourceTable[[#This Row],[LATITUDE]]</f>
        <v>49.019142000000002</v>
      </c>
      <c r="F47" s="35">
        <f>SourceTable[[#This Row],[LONGITUDE]]</f>
        <v>-88.305002000000002</v>
      </c>
      <c r="G47" s="35" t="str">
        <f>SourceTable[[#This Row],[Address]]</f>
        <v>Hwy 11 &amp; 17 N</v>
      </c>
      <c r="H47" s="20"/>
      <c r="I47" s="36" t="str">
        <f>SourceTable[[#This Row],[City]]</f>
        <v>Nipigon</v>
      </c>
      <c r="J47" s="35" t="str">
        <f>RIGHT(SourceTable[[#This Row],[Province]],2)</f>
        <v>ON</v>
      </c>
      <c r="K47" s="35" t="str">
        <f>SourceTable[[#This Row],[Postal Code ]]</f>
        <v>P0T 2J0</v>
      </c>
      <c r="L47" s="16" t="str">
        <f>SourceTable[[#This Row],[PHONE]]</f>
        <v>807-887-2197</v>
      </c>
      <c r="M47" s="16" t="s">
        <v>42</v>
      </c>
      <c r="N47" s="16"/>
      <c r="O47" s="47" t="str">
        <f>IF(TRIM(SourceTable[[#This Row],[Status]])="Closed","&lt;ul&gt;&lt;li&gt;Temporarily closed.&lt;/li&gt;&lt;/ul&gt;","")</f>
        <v/>
      </c>
      <c r="P47" s="47" t="str">
        <f>IF(TRIM(SourceTable[[#This Row],[Status]])="Closed","Closed;Closed;Closed;Closed;Closed;Closed;Closed;","")</f>
        <v/>
      </c>
      <c r="Q47" s="15"/>
      <c r="R47" s="20" t="str">
        <f>IF(SourceTable[[#This Row],[DIESEL EFFICIENT™]]="Yes","Diesel Efficient","")</f>
        <v/>
      </c>
      <c r="S47" s="20" t="str">
        <f>IF(SourceTable[[#This Row],[DIESEL]]="Yes","Diesel","")</f>
        <v>Diesel</v>
      </c>
      <c r="T47" s="20" t="str">
        <f>IF(SourceTable[[#This Row],[DYED DIESEL]]="Yes","Dyed Diesel","")</f>
        <v/>
      </c>
      <c r="U47" s="20" t="str">
        <f>IF(SourceTable[[#This Row],[GAS AT CARDLOCK]]="Yes","Gas at Cardlock","")</f>
        <v/>
      </c>
      <c r="V47" s="20" t="str">
        <f>IF(SourceTable[[#This Row],[DYED GAS AT CARDLOCK]]="Yes","Dyed Gas At Cardlock","")</f>
        <v/>
      </c>
      <c r="W47" s="20" t="str">
        <f>IF(SourceTable[[#This Row],[BULK DEF]]="Yes","Bulk Def","")</f>
        <v>Bulk Def</v>
      </c>
      <c r="X47" s="16" t="str">
        <f>IF(SourceTable[[#This Row],[RESTAURANT]]="Yes","Restaurant","")</f>
        <v>Restaurant</v>
      </c>
      <c r="Y47" s="16" t="str">
        <f>IF(SourceTable[[#This Row],[FAST FOOD]]="Yes","Fast Food","")</f>
        <v/>
      </c>
      <c r="Z47" s="16" t="str">
        <f>IF(SourceTable[[#This Row],[PARKING]]="Yes","Parking","")</f>
        <v>Parking</v>
      </c>
      <c r="AA47" s="16" t="str">
        <f>IF(SourceTable[[#This Row],[RESTROOMS]]="Yes","Restrooms","")</f>
        <v>Restrooms</v>
      </c>
      <c r="AB47" s="16" t="str">
        <f>IF(SourceTable[[#This Row],[STORE]]="Yes","Store","")</f>
        <v/>
      </c>
      <c r="AC47" s="16" t="str">
        <f>IF(SourceTable[[#This Row],[STORE 24/7]]="Yes","Store 24/7","")</f>
        <v>Store 24/7</v>
      </c>
      <c r="AD47" s="16" t="str">
        <f>IF(SourceTable[[#This Row],[SHOWERS]]="Yes","Showers","")</f>
        <v>Showers</v>
      </c>
      <c r="AE47" s="16"/>
      <c r="AF47" s="16"/>
      <c r="AG47" s="16" t="str">
        <f>IF(EssoCL_Locs[[#This Row],[Store Amenities_1]]="","",EssoCL_Locs[[#This Row],[Store Amenities_1]])</f>
        <v/>
      </c>
      <c r="AH47" s="16" t="str">
        <f>IF(EssoCL_Locs[[#This Row],[Store Amenities_2]]="","",EssoCL_Locs[[#This Row],[Store Amenities_2]])</f>
        <v>Diesel</v>
      </c>
      <c r="AI47" s="16" t="str">
        <f>IF(EssoCL_Locs[[#This Row],[Store Amenities_3]]="","",EssoCL_Locs[[#This Row],[Store Amenities_3]])</f>
        <v/>
      </c>
      <c r="AJ47" s="16" t="str">
        <f>IF(EssoCL_Locs[[#This Row],[Store Amenities_4]]="","",EssoCL_Locs[[#This Row],[Store Amenities_4]])</f>
        <v/>
      </c>
      <c r="AK47" s="16" t="str">
        <f>IF(EssoCL_Locs[[#This Row],[Store Amenities_5]]="","",EssoCL_Locs[[#This Row],[Store Amenities_5]])</f>
        <v/>
      </c>
      <c r="AL47" s="16" t="str">
        <f>IF(EssoCL_Locs[[#This Row],[Store Amenities_6]]="","",EssoCL_Locs[[#This Row],[Store Amenities_6]])</f>
        <v>Bulk Def</v>
      </c>
      <c r="AM47" s="16" t="str">
        <f>IF(EssoCL_Locs[[#This Row],[Store Amenities_7]]="","",EssoCL_Locs[[#This Row],[Store Amenities_7]])</f>
        <v>Restaurant</v>
      </c>
      <c r="AN47" s="16" t="str">
        <f>IF(EssoCL_Locs[[#This Row],[Store Amenities_8]]="","",EssoCL_Locs[[#This Row],[Store Amenities_8]])</f>
        <v/>
      </c>
      <c r="AO47" s="16" t="str">
        <f>IF(EssoCL_Locs[[#This Row],[Store Amenities_9]]="","",EssoCL_Locs[[#This Row],[Store Amenities_9]])</f>
        <v>Parking</v>
      </c>
      <c r="AP47" s="16" t="str">
        <f>IF(EssoCL_Locs[[#This Row],[Store Amenities_10]]="","",EssoCL_Locs[[#This Row],[Store Amenities_10]])</f>
        <v>Restrooms</v>
      </c>
      <c r="AQ47" s="16" t="str">
        <f>IF(EssoCL_Locs[[#This Row],[Store Amenities_11]]="","",EssoCL_Locs[[#This Row],[Store Amenities_11]])</f>
        <v/>
      </c>
      <c r="AR47" s="16" t="str">
        <f>IF(EssoCL_Locs[[#This Row],[Store Amenities_12]]="","",EssoCL_Locs[[#This Row],[Store Amenities_12]])</f>
        <v>Store 24/7</v>
      </c>
      <c r="AS47" s="16" t="str">
        <f>IF(EssoCL_Locs[[#This Row],[Store Amenities_13]]="","",EssoCL_Locs[[#This Row],[Store Amenities_13]])</f>
        <v>Showers</v>
      </c>
      <c r="AT47" s="16" t="str">
        <f>IF(EssoCL_Locs[[#This Row],[Store Amenities_14]]="","",EssoCL_Locs[[#This Row],[Store Amenities_14]])</f>
        <v/>
      </c>
      <c r="AU47" s="16" t="str">
        <f>IF(EssoCL_Locs[[#This Row],[Store Amenities_15]]="","",EssoCL_Locs[[#This Row],[Store Amenities_15]])</f>
        <v/>
      </c>
      <c r="AV47" s="16" t="s">
        <v>27</v>
      </c>
      <c r="AX47" s="45" t="str">
        <f t="shared" si="2"/>
        <v>49.019142/-88.305002</v>
      </c>
      <c r="AY47" s="41" t="str">
        <f t="shared" si="4"/>
        <v>[Diesel;Diesel]|[Bulk Def;Bulk Def]|[Restaurant;Restaurant]|[Parking;Parking]|[Restrooms;Restrooms]|[Store 24/7;Store 24/7]|[Showers;Showers]</v>
      </c>
      <c r="AZ47" s="42" t="str">
        <f t="shared" si="5"/>
        <v>[Diesel;Diesel]|[Bulk Def;Bulk Def]|[Restaurant;Restaurant]|[Parking;Parking]|[Restrooms;Restrooms]|[Store 24/7;Store 24/7]|[Showers;Showers]</v>
      </c>
      <c r="BA47" s="14" t="str">
        <f t="shared" si="3"/>
        <v>524559|Nipigon Travel Centre|524559 - Nipigon Travel Centre|49.019142/-88.305002|Hwy 11 &amp; 17 N||Nipigon|ON|P0T 2J0|807-887-2197|CA|||||"[Diesel;Diesel]|[Bulk Def;Bulk Def]|[Restaurant;Restaurant]|[Parking;Parking]|[Restrooms;Restrooms]|[Store 24/7;Store 24/7]|[Showers;Showers]"|"[Diesel;Diesel]|[Bulk Def;Bulk Def]|[Restaurant;Restaurant]|[Parking;Parking]|[Restrooms;Restrooms]|[Store 24/7;Store 24/7]|[Showers;Showers]"|E</v>
      </c>
    </row>
    <row r="48" spans="1:53" x14ac:dyDescent="0.35">
      <c r="A48" s="20"/>
      <c r="B48" s="20" t="str">
        <f>TRIM(SourceTable[[#This Row],[EFS
SITE NUMBER]])</f>
        <v>524560</v>
      </c>
      <c r="C48" s="20" t="str">
        <f>SourceTable[[#This Row],[Location Name]]</f>
        <v>North Bay</v>
      </c>
      <c r="D48" s="16" t="str">
        <f>EssoCL_Locs[[#This Row],[LocationID]] &amp; " - " &amp; EssoCL_Locs[[#This Row],[Location Name]]</f>
        <v>524560 - North Bay</v>
      </c>
      <c r="E48" s="35">
        <f>SourceTable[[#This Row],[LATITUDE]]</f>
        <v>46.356949999999998</v>
      </c>
      <c r="F48" s="35">
        <f>SourceTable[[#This Row],[LONGITUDE]]</f>
        <v>-79.468176</v>
      </c>
      <c r="G48" s="35" t="str">
        <f>SourceTable[[#This Row],[Address]]</f>
        <v>3090 Hwy 11 N</v>
      </c>
      <c r="H48" s="20"/>
      <c r="I48" s="36" t="str">
        <f>SourceTable[[#This Row],[City]]</f>
        <v>North Bay</v>
      </c>
      <c r="J48" s="35" t="str">
        <f>RIGHT(SourceTable[[#This Row],[Province]],2)</f>
        <v>ON</v>
      </c>
      <c r="K48" s="35" t="str">
        <f>SourceTable[[#This Row],[Postal Code ]]</f>
        <v>P1B 8G3</v>
      </c>
      <c r="L48" s="16" t="str">
        <f>SourceTable[[#This Row],[PHONE]]</f>
        <v>705-495-0790</v>
      </c>
      <c r="M48" s="16" t="s">
        <v>42</v>
      </c>
      <c r="N48" s="16"/>
      <c r="O48" s="47" t="str">
        <f>IF(TRIM(SourceTable[[#This Row],[Status]])="Closed","&lt;ul&gt;&lt;li&gt;Temporarily closed.&lt;/li&gt;&lt;/ul&gt;","")</f>
        <v/>
      </c>
      <c r="P48" s="47" t="str">
        <f>IF(TRIM(SourceTable[[#This Row],[Status]])="Closed","Closed;Closed;Closed;Closed;Closed;Closed;Closed;","")</f>
        <v/>
      </c>
      <c r="Q48" s="15"/>
      <c r="R48" s="20" t="str">
        <f>IF(SourceTable[[#This Row],[DIESEL EFFICIENT™]]="Yes","Diesel Efficient","")</f>
        <v>Diesel Efficient</v>
      </c>
      <c r="S48" s="20" t="str">
        <f>IF(SourceTable[[#This Row],[DIESEL]]="Yes","Diesel","")</f>
        <v/>
      </c>
      <c r="T48" s="20" t="str">
        <f>IF(SourceTable[[#This Row],[DYED DIESEL]]="Yes","Dyed Diesel","")</f>
        <v/>
      </c>
      <c r="U48" s="20" t="str">
        <f>IF(SourceTable[[#This Row],[GAS AT CARDLOCK]]="Yes","Gas at Cardlock","")</f>
        <v/>
      </c>
      <c r="V48" s="20" t="str">
        <f>IF(SourceTable[[#This Row],[DYED GAS AT CARDLOCK]]="Yes","Dyed Gas At Cardlock","")</f>
        <v/>
      </c>
      <c r="W48" s="20" t="str">
        <f>IF(SourceTable[[#This Row],[BULK DEF]]="Yes","Bulk Def","")</f>
        <v/>
      </c>
      <c r="X48" s="16" t="str">
        <f>IF(SourceTable[[#This Row],[RESTAURANT]]="Yes","Restaurant","")</f>
        <v/>
      </c>
      <c r="Y48" s="16" t="str">
        <f>IF(SourceTable[[#This Row],[FAST FOOD]]="Yes","Fast Food","")</f>
        <v/>
      </c>
      <c r="Z48" s="16" t="str">
        <f>IF(SourceTable[[#This Row],[PARKING]]="Yes","Parking","")</f>
        <v/>
      </c>
      <c r="AA48" s="16" t="str">
        <f>IF(SourceTable[[#This Row],[RESTROOMS]]="Yes","Restrooms","")</f>
        <v/>
      </c>
      <c r="AB48" s="16" t="str">
        <f>IF(SourceTable[[#This Row],[STORE]]="Yes","Store","")</f>
        <v/>
      </c>
      <c r="AC48" s="16" t="str">
        <f>IF(SourceTable[[#This Row],[STORE 24/7]]="Yes","Store 24/7","")</f>
        <v/>
      </c>
      <c r="AD48" s="16" t="str">
        <f>IF(SourceTable[[#This Row],[SHOWERS]]="Yes","Showers","")</f>
        <v/>
      </c>
      <c r="AE48" s="16"/>
      <c r="AF48" s="16"/>
      <c r="AG48" s="16" t="str">
        <f>IF(EssoCL_Locs[[#This Row],[Store Amenities_1]]="","",EssoCL_Locs[[#This Row],[Store Amenities_1]])</f>
        <v>Diesel Efficient</v>
      </c>
      <c r="AH48" s="16" t="str">
        <f>IF(EssoCL_Locs[[#This Row],[Store Amenities_2]]="","",EssoCL_Locs[[#This Row],[Store Amenities_2]])</f>
        <v/>
      </c>
      <c r="AI48" s="16" t="str">
        <f>IF(EssoCL_Locs[[#This Row],[Store Amenities_3]]="","",EssoCL_Locs[[#This Row],[Store Amenities_3]])</f>
        <v/>
      </c>
      <c r="AJ48" s="16" t="str">
        <f>IF(EssoCL_Locs[[#This Row],[Store Amenities_4]]="","",EssoCL_Locs[[#This Row],[Store Amenities_4]])</f>
        <v/>
      </c>
      <c r="AK48" s="16" t="str">
        <f>IF(EssoCL_Locs[[#This Row],[Store Amenities_5]]="","",EssoCL_Locs[[#This Row],[Store Amenities_5]])</f>
        <v/>
      </c>
      <c r="AL48" s="16" t="str">
        <f>IF(EssoCL_Locs[[#This Row],[Store Amenities_6]]="","",EssoCL_Locs[[#This Row],[Store Amenities_6]])</f>
        <v/>
      </c>
      <c r="AM48" s="16" t="str">
        <f>IF(EssoCL_Locs[[#This Row],[Store Amenities_7]]="","",EssoCL_Locs[[#This Row],[Store Amenities_7]])</f>
        <v/>
      </c>
      <c r="AN48" s="16" t="str">
        <f>IF(EssoCL_Locs[[#This Row],[Store Amenities_8]]="","",EssoCL_Locs[[#This Row],[Store Amenities_8]])</f>
        <v/>
      </c>
      <c r="AO48" s="16" t="str">
        <f>IF(EssoCL_Locs[[#This Row],[Store Amenities_9]]="","",EssoCL_Locs[[#This Row],[Store Amenities_9]])</f>
        <v/>
      </c>
      <c r="AP48" s="16" t="str">
        <f>IF(EssoCL_Locs[[#This Row],[Store Amenities_10]]="","",EssoCL_Locs[[#This Row],[Store Amenities_10]])</f>
        <v/>
      </c>
      <c r="AQ48" s="16" t="str">
        <f>IF(EssoCL_Locs[[#This Row],[Store Amenities_11]]="","",EssoCL_Locs[[#This Row],[Store Amenities_11]])</f>
        <v/>
      </c>
      <c r="AR48" s="16" t="str">
        <f>IF(EssoCL_Locs[[#This Row],[Store Amenities_12]]="","",EssoCL_Locs[[#This Row],[Store Amenities_12]])</f>
        <v/>
      </c>
      <c r="AS48" s="16" t="str">
        <f>IF(EssoCL_Locs[[#This Row],[Store Amenities_13]]="","",EssoCL_Locs[[#This Row],[Store Amenities_13]])</f>
        <v/>
      </c>
      <c r="AT48" s="16" t="str">
        <f>IF(EssoCL_Locs[[#This Row],[Store Amenities_14]]="","",EssoCL_Locs[[#This Row],[Store Amenities_14]])</f>
        <v/>
      </c>
      <c r="AU48" s="16" t="str">
        <f>IF(EssoCL_Locs[[#This Row],[Store Amenities_15]]="","",EssoCL_Locs[[#This Row],[Store Amenities_15]])</f>
        <v/>
      </c>
      <c r="AV48" s="16" t="s">
        <v>27</v>
      </c>
      <c r="AX48" s="45" t="str">
        <f t="shared" si="2"/>
        <v>46.35695/-79.468176</v>
      </c>
      <c r="AY48" s="41" t="str">
        <f t="shared" si="4"/>
        <v>[Diesel Efficient;Diesel Efficient]</v>
      </c>
      <c r="AZ48" s="42" t="str">
        <f t="shared" si="5"/>
        <v>[Diesel Efficient;Diesel Efficient]</v>
      </c>
      <c r="BA48" s="14" t="str">
        <f t="shared" si="3"/>
        <v>524560|North Bay|524560 - North Bay|46.35695/-79.468176|3090 Hwy 11 N||North Bay|ON|P1B 8G3|705-495-0790|CA|||||"[Diesel Efficient;Diesel Efficient]"|"[Diesel Efficient;Diesel Efficient]"|E</v>
      </c>
    </row>
    <row r="49" spans="1:53" x14ac:dyDescent="0.35">
      <c r="A49" s="20"/>
      <c r="B49" s="20" t="str">
        <f>TRIM(SourceTable[[#This Row],[EFS
SITE NUMBER]])</f>
        <v>524620</v>
      </c>
      <c r="C49" s="20" t="str">
        <f>SourceTable[[#This Row],[Location Name]]</f>
        <v>Sault Ste. Marie Travel Centre</v>
      </c>
      <c r="D49" s="16" t="str">
        <f>EssoCL_Locs[[#This Row],[LocationID]] &amp; " - " &amp; EssoCL_Locs[[#This Row],[Location Name]]</f>
        <v>524620 - Sault Ste. Marie Travel Centre</v>
      </c>
      <c r="E49" s="35">
        <f>SourceTable[[#This Row],[LATITUDE]]</f>
        <v>46.532055</v>
      </c>
      <c r="F49" s="35">
        <f>SourceTable[[#This Row],[LONGITUDE]]</f>
        <v>-84.250423999999995</v>
      </c>
      <c r="G49" s="35" t="str">
        <f>SourceTable[[#This Row],[Address]]</f>
        <v>1275 Trunk Rd</v>
      </c>
      <c r="H49" s="20"/>
      <c r="I49" s="36" t="str">
        <f>SourceTable[[#This Row],[City]]</f>
        <v>Sault Ste. Marie</v>
      </c>
      <c r="J49" s="35" t="str">
        <f>RIGHT(SourceTable[[#This Row],[Province]],2)</f>
        <v>ON</v>
      </c>
      <c r="K49" s="35" t="str">
        <f>SourceTable[[#This Row],[Postal Code ]]</f>
        <v>P6B 6H3</v>
      </c>
      <c r="L49" s="16" t="str">
        <f>SourceTable[[#This Row],[PHONE]]</f>
        <v>705-759-1220</v>
      </c>
      <c r="M49" s="16" t="s">
        <v>42</v>
      </c>
      <c r="N49" s="16"/>
      <c r="O49" s="47" t="str">
        <f>IF(TRIM(SourceTable[[#This Row],[Status]])="Closed","&lt;ul&gt;&lt;li&gt;Temporarily closed.&lt;/li&gt;&lt;/ul&gt;","")</f>
        <v/>
      </c>
      <c r="P49" s="47" t="str">
        <f>IF(TRIM(SourceTable[[#This Row],[Status]])="Closed","Closed;Closed;Closed;Closed;Closed;Closed;Closed;","")</f>
        <v/>
      </c>
      <c r="Q49" s="15"/>
      <c r="R49" s="20" t="str">
        <f>IF(SourceTable[[#This Row],[DIESEL EFFICIENT™]]="Yes","Diesel Efficient","")</f>
        <v/>
      </c>
      <c r="S49" s="20" t="str">
        <f>IF(SourceTable[[#This Row],[DIESEL]]="Yes","Diesel","")</f>
        <v>Diesel</v>
      </c>
      <c r="T49" s="20" t="str">
        <f>IF(SourceTable[[#This Row],[DYED DIESEL]]="Yes","Dyed Diesel","")</f>
        <v>Dyed Diesel</v>
      </c>
      <c r="U49" s="20" t="str">
        <f>IF(SourceTable[[#This Row],[GAS AT CARDLOCK]]="Yes","Gas at Cardlock","")</f>
        <v>Gas at Cardlock</v>
      </c>
      <c r="V49" s="20" t="str">
        <f>IF(SourceTable[[#This Row],[DYED GAS AT CARDLOCK]]="Yes","Dyed Gas At Cardlock","")</f>
        <v/>
      </c>
      <c r="W49" s="20" t="str">
        <f>IF(SourceTable[[#This Row],[BULK DEF]]="Yes","Bulk Def","")</f>
        <v>Bulk Def</v>
      </c>
      <c r="X49" s="16" t="str">
        <f>IF(SourceTable[[#This Row],[RESTAURANT]]="Yes","Restaurant","")</f>
        <v>Restaurant</v>
      </c>
      <c r="Y49" s="16" t="str">
        <f>IF(SourceTable[[#This Row],[FAST FOOD]]="Yes","Fast Food","")</f>
        <v/>
      </c>
      <c r="Z49" s="16" t="str">
        <f>IF(SourceTable[[#This Row],[PARKING]]="Yes","Parking","")</f>
        <v>Parking</v>
      </c>
      <c r="AA49" s="16" t="str">
        <f>IF(SourceTable[[#This Row],[RESTROOMS]]="Yes","Restrooms","")</f>
        <v>Restrooms</v>
      </c>
      <c r="AB49" s="16" t="str">
        <f>IF(SourceTable[[#This Row],[STORE]]="Yes","Store","")</f>
        <v/>
      </c>
      <c r="AC49" s="16" t="str">
        <f>IF(SourceTable[[#This Row],[STORE 24/7]]="Yes","Store 24/7","")</f>
        <v>Store 24/7</v>
      </c>
      <c r="AD49" s="16" t="str">
        <f>IF(SourceTable[[#This Row],[SHOWERS]]="Yes","Showers","")</f>
        <v>Showers</v>
      </c>
      <c r="AE49" s="16"/>
      <c r="AF49" s="16"/>
      <c r="AG49" s="16" t="str">
        <f>IF(EssoCL_Locs[[#This Row],[Store Amenities_1]]="","",EssoCL_Locs[[#This Row],[Store Amenities_1]])</f>
        <v/>
      </c>
      <c r="AH49" s="16" t="str">
        <f>IF(EssoCL_Locs[[#This Row],[Store Amenities_2]]="","",EssoCL_Locs[[#This Row],[Store Amenities_2]])</f>
        <v>Diesel</v>
      </c>
      <c r="AI49" s="16" t="str">
        <f>IF(EssoCL_Locs[[#This Row],[Store Amenities_3]]="","",EssoCL_Locs[[#This Row],[Store Amenities_3]])</f>
        <v>Dyed Diesel</v>
      </c>
      <c r="AJ49" s="16" t="str">
        <f>IF(EssoCL_Locs[[#This Row],[Store Amenities_4]]="","",EssoCL_Locs[[#This Row],[Store Amenities_4]])</f>
        <v>Gas at Cardlock</v>
      </c>
      <c r="AK49" s="16" t="str">
        <f>IF(EssoCL_Locs[[#This Row],[Store Amenities_5]]="","",EssoCL_Locs[[#This Row],[Store Amenities_5]])</f>
        <v/>
      </c>
      <c r="AL49" s="16" t="str">
        <f>IF(EssoCL_Locs[[#This Row],[Store Amenities_6]]="","",EssoCL_Locs[[#This Row],[Store Amenities_6]])</f>
        <v>Bulk Def</v>
      </c>
      <c r="AM49" s="16" t="str">
        <f>IF(EssoCL_Locs[[#This Row],[Store Amenities_7]]="","",EssoCL_Locs[[#This Row],[Store Amenities_7]])</f>
        <v>Restaurant</v>
      </c>
      <c r="AN49" s="16" t="str">
        <f>IF(EssoCL_Locs[[#This Row],[Store Amenities_8]]="","",EssoCL_Locs[[#This Row],[Store Amenities_8]])</f>
        <v/>
      </c>
      <c r="AO49" s="16" t="str">
        <f>IF(EssoCL_Locs[[#This Row],[Store Amenities_9]]="","",EssoCL_Locs[[#This Row],[Store Amenities_9]])</f>
        <v>Parking</v>
      </c>
      <c r="AP49" s="16" t="str">
        <f>IF(EssoCL_Locs[[#This Row],[Store Amenities_10]]="","",EssoCL_Locs[[#This Row],[Store Amenities_10]])</f>
        <v>Restrooms</v>
      </c>
      <c r="AQ49" s="16" t="str">
        <f>IF(EssoCL_Locs[[#This Row],[Store Amenities_11]]="","",EssoCL_Locs[[#This Row],[Store Amenities_11]])</f>
        <v/>
      </c>
      <c r="AR49" s="16" t="str">
        <f>IF(EssoCL_Locs[[#This Row],[Store Amenities_12]]="","",EssoCL_Locs[[#This Row],[Store Amenities_12]])</f>
        <v>Store 24/7</v>
      </c>
      <c r="AS49" s="16" t="str">
        <f>IF(EssoCL_Locs[[#This Row],[Store Amenities_13]]="","",EssoCL_Locs[[#This Row],[Store Amenities_13]])</f>
        <v>Showers</v>
      </c>
      <c r="AT49" s="16" t="str">
        <f>IF(EssoCL_Locs[[#This Row],[Store Amenities_14]]="","",EssoCL_Locs[[#This Row],[Store Amenities_14]])</f>
        <v/>
      </c>
      <c r="AU49" s="16" t="str">
        <f>IF(EssoCL_Locs[[#This Row],[Store Amenities_15]]="","",EssoCL_Locs[[#This Row],[Store Amenities_15]])</f>
        <v/>
      </c>
      <c r="AV49" s="16" t="s">
        <v>27</v>
      </c>
      <c r="AX49" s="45" t="str">
        <f t="shared" si="2"/>
        <v>46.532055/-84.250424</v>
      </c>
      <c r="AY49" s="41" t="str">
        <f t="shared" si="4"/>
        <v>[Diesel;Diesel]|[Dyed Diesel;Dyed Diesel]|[Gas at Cardlock;Gas at Cardlock]|[Bulk Def;Bulk Def]|[Restaurant;Restaurant]|[Parking;Parking]|[Restrooms;Restrooms]|[Store 24/7;Store 24/7]|[Showers;Showers]</v>
      </c>
      <c r="AZ49" s="42" t="str">
        <f t="shared" si="5"/>
        <v>[Diesel;Diesel]|[Dyed Diesel;Dyed Diesel]|[Gas at Cardlock;Gas at Cardlock]|[Bulk Def;Bulk Def]|[Restaurant;Restaurant]|[Parking;Parking]|[Restrooms;Restrooms]|[Store 24/7;Store 24/7]|[Showers;Showers]</v>
      </c>
      <c r="BA49" s="14" t="str">
        <f t="shared" si="3"/>
        <v>524620|Sault Ste. Marie Travel Centre|524620 - Sault Ste. Marie Travel Centre|46.532055/-84.250424|1275 Trunk Rd||Sault Ste. Marie|ON|P6B 6H3|705-759-1220|CA|||||"[Diesel;Diesel]|[Dyed Diesel;Dyed Diesel]|[Gas at Cardlock;Gas at Cardlock]|[Bulk Def;Bulk Def]|[Restaurant;Restaurant]|[Parking;Parking]|[Restrooms;Restrooms]|[Store 24/7;Store 24/7]|[Showers;Showers]"|"[Diesel;Diesel]|[Dyed Diesel;Dyed Diesel]|[Gas at Cardlock;Gas at Cardlock]|[Bulk Def;Bulk Def]|[Restaurant;Restaurant]|[Parking;Parking]|[Restrooms;Restrooms]|[Store 24/7;Store 24/7]|[Showers;Showers]"|E</v>
      </c>
    </row>
    <row r="50" spans="1:53" x14ac:dyDescent="0.35">
      <c r="A50" s="20"/>
      <c r="B50" s="20" t="str">
        <f>TRIM(SourceTable[[#This Row],[EFS
SITE NUMBER]])</f>
        <v>524619</v>
      </c>
      <c r="C50" s="20" t="str">
        <f>SourceTable[[#This Row],[Location Name]]</f>
        <v>Thunder Bay Travel Centre</v>
      </c>
      <c r="D50" s="16" t="str">
        <f>EssoCL_Locs[[#This Row],[LocationID]] &amp; " - " &amp; EssoCL_Locs[[#This Row],[Location Name]]</f>
        <v>524619 - Thunder Bay Travel Centre</v>
      </c>
      <c r="E50" s="35">
        <f>SourceTable[[#This Row],[LATITUDE]]</f>
        <v>48.408338999999998</v>
      </c>
      <c r="F50" s="35">
        <f>SourceTable[[#This Row],[LONGITUDE]]</f>
        <v>-89.258336999999997</v>
      </c>
      <c r="G50" s="35" t="str">
        <f>SourceTable[[#This Row],[Address]]</f>
        <v>1120 Alloy Dr</v>
      </c>
      <c r="H50" s="20"/>
      <c r="I50" s="36" t="str">
        <f>SourceTable[[#This Row],[City]]</f>
        <v>Thunder Bay</v>
      </c>
      <c r="J50" s="35" t="str">
        <f>RIGHT(SourceTable[[#This Row],[Province]],2)</f>
        <v>ON</v>
      </c>
      <c r="K50" s="35" t="str">
        <f>SourceTable[[#This Row],[Postal Code ]]</f>
        <v>P7B 5W3</v>
      </c>
      <c r="L50" s="16" t="str">
        <f>SourceTable[[#This Row],[PHONE]]</f>
        <v>807-623-3236</v>
      </c>
      <c r="M50" s="16" t="s">
        <v>42</v>
      </c>
      <c r="N50" s="16"/>
      <c r="O50" s="47" t="str">
        <f>IF(TRIM(SourceTable[[#This Row],[Status]])="Closed","&lt;ul&gt;&lt;li&gt;Temporarily closed.&lt;/li&gt;&lt;/ul&gt;","")</f>
        <v/>
      </c>
      <c r="P50" s="47" t="str">
        <f>IF(TRIM(SourceTable[[#This Row],[Status]])="Closed","Closed;Closed;Closed;Closed;Closed;Closed;Closed;","")</f>
        <v/>
      </c>
      <c r="Q50" s="15"/>
      <c r="R50" s="20" t="str">
        <f>IF(SourceTable[[#This Row],[DIESEL EFFICIENT™]]="Yes","Diesel Efficient","")</f>
        <v/>
      </c>
      <c r="S50" s="20" t="str">
        <f>IF(SourceTable[[#This Row],[DIESEL]]="Yes","Diesel","")</f>
        <v>Diesel</v>
      </c>
      <c r="T50" s="20" t="str">
        <f>IF(SourceTable[[#This Row],[DYED DIESEL]]="Yes","Dyed Diesel","")</f>
        <v>Dyed Diesel</v>
      </c>
      <c r="U50" s="20" t="str">
        <f>IF(SourceTable[[#This Row],[GAS AT CARDLOCK]]="Yes","Gas at Cardlock","")</f>
        <v/>
      </c>
      <c r="V50" s="20" t="str">
        <f>IF(SourceTable[[#This Row],[DYED GAS AT CARDLOCK]]="Yes","Dyed Gas At Cardlock","")</f>
        <v/>
      </c>
      <c r="W50" s="20" t="str">
        <f>IF(SourceTable[[#This Row],[BULK DEF]]="Yes","Bulk Def","")</f>
        <v>Bulk Def</v>
      </c>
      <c r="X50" s="16" t="str">
        <f>IF(SourceTable[[#This Row],[RESTAURANT]]="Yes","Restaurant","")</f>
        <v>Restaurant</v>
      </c>
      <c r="Y50" s="16" t="str">
        <f>IF(SourceTable[[#This Row],[FAST FOOD]]="Yes","Fast Food","")</f>
        <v/>
      </c>
      <c r="Z50" s="16" t="str">
        <f>IF(SourceTable[[#This Row],[PARKING]]="Yes","Parking","")</f>
        <v>Parking</v>
      </c>
      <c r="AA50" s="16" t="str">
        <f>IF(SourceTable[[#This Row],[RESTROOMS]]="Yes","Restrooms","")</f>
        <v>Restrooms</v>
      </c>
      <c r="AB50" s="16" t="str">
        <f>IF(SourceTable[[#This Row],[STORE]]="Yes","Store","")</f>
        <v/>
      </c>
      <c r="AC50" s="16" t="str">
        <f>IF(SourceTable[[#This Row],[STORE 24/7]]="Yes","Store 24/7","")</f>
        <v>Store 24/7</v>
      </c>
      <c r="AD50" s="16" t="str">
        <f>IF(SourceTable[[#This Row],[SHOWERS]]="Yes","Showers","")</f>
        <v>Showers</v>
      </c>
      <c r="AE50" s="16"/>
      <c r="AF50" s="16"/>
      <c r="AG50" s="16" t="str">
        <f>IF(EssoCL_Locs[[#This Row],[Store Amenities_1]]="","",EssoCL_Locs[[#This Row],[Store Amenities_1]])</f>
        <v/>
      </c>
      <c r="AH50" s="16" t="str">
        <f>IF(EssoCL_Locs[[#This Row],[Store Amenities_2]]="","",EssoCL_Locs[[#This Row],[Store Amenities_2]])</f>
        <v>Diesel</v>
      </c>
      <c r="AI50" s="16" t="str">
        <f>IF(EssoCL_Locs[[#This Row],[Store Amenities_3]]="","",EssoCL_Locs[[#This Row],[Store Amenities_3]])</f>
        <v>Dyed Diesel</v>
      </c>
      <c r="AJ50" s="16" t="str">
        <f>IF(EssoCL_Locs[[#This Row],[Store Amenities_4]]="","",EssoCL_Locs[[#This Row],[Store Amenities_4]])</f>
        <v/>
      </c>
      <c r="AK50" s="16" t="str">
        <f>IF(EssoCL_Locs[[#This Row],[Store Amenities_5]]="","",EssoCL_Locs[[#This Row],[Store Amenities_5]])</f>
        <v/>
      </c>
      <c r="AL50" s="16" t="str">
        <f>IF(EssoCL_Locs[[#This Row],[Store Amenities_6]]="","",EssoCL_Locs[[#This Row],[Store Amenities_6]])</f>
        <v>Bulk Def</v>
      </c>
      <c r="AM50" s="16" t="str">
        <f>IF(EssoCL_Locs[[#This Row],[Store Amenities_7]]="","",EssoCL_Locs[[#This Row],[Store Amenities_7]])</f>
        <v>Restaurant</v>
      </c>
      <c r="AN50" s="16" t="str">
        <f>IF(EssoCL_Locs[[#This Row],[Store Amenities_8]]="","",EssoCL_Locs[[#This Row],[Store Amenities_8]])</f>
        <v/>
      </c>
      <c r="AO50" s="16" t="str">
        <f>IF(EssoCL_Locs[[#This Row],[Store Amenities_9]]="","",EssoCL_Locs[[#This Row],[Store Amenities_9]])</f>
        <v>Parking</v>
      </c>
      <c r="AP50" s="16" t="str">
        <f>IF(EssoCL_Locs[[#This Row],[Store Amenities_10]]="","",EssoCL_Locs[[#This Row],[Store Amenities_10]])</f>
        <v>Restrooms</v>
      </c>
      <c r="AQ50" s="16" t="str">
        <f>IF(EssoCL_Locs[[#This Row],[Store Amenities_11]]="","",EssoCL_Locs[[#This Row],[Store Amenities_11]])</f>
        <v/>
      </c>
      <c r="AR50" s="16" t="str">
        <f>IF(EssoCL_Locs[[#This Row],[Store Amenities_12]]="","",EssoCL_Locs[[#This Row],[Store Amenities_12]])</f>
        <v>Store 24/7</v>
      </c>
      <c r="AS50" s="16" t="str">
        <f>IF(EssoCL_Locs[[#This Row],[Store Amenities_13]]="","",EssoCL_Locs[[#This Row],[Store Amenities_13]])</f>
        <v>Showers</v>
      </c>
      <c r="AT50" s="16" t="str">
        <f>IF(EssoCL_Locs[[#This Row],[Store Amenities_14]]="","",EssoCL_Locs[[#This Row],[Store Amenities_14]])</f>
        <v/>
      </c>
      <c r="AU50" s="16" t="str">
        <f>IF(EssoCL_Locs[[#This Row],[Store Amenities_15]]="","",EssoCL_Locs[[#This Row],[Store Amenities_15]])</f>
        <v/>
      </c>
      <c r="AV50" s="16" t="s">
        <v>27</v>
      </c>
      <c r="AX50" s="45" t="str">
        <f t="shared" si="2"/>
        <v>48.408339/-89.258337</v>
      </c>
      <c r="AY50" s="41" t="str">
        <f t="shared" si="4"/>
        <v>[Diesel;Diesel]|[Dyed Diesel;Dyed Diesel]|[Bulk Def;Bulk Def]|[Restaurant;Restaurant]|[Parking;Parking]|[Restrooms;Restrooms]|[Store 24/7;Store 24/7]|[Showers;Showers]</v>
      </c>
      <c r="AZ50" s="42" t="str">
        <f t="shared" si="5"/>
        <v>[Diesel;Diesel]|[Dyed Diesel;Dyed Diesel]|[Bulk Def;Bulk Def]|[Restaurant;Restaurant]|[Parking;Parking]|[Restrooms;Restrooms]|[Store 24/7;Store 24/7]|[Showers;Showers]</v>
      </c>
      <c r="BA50" s="14" t="str">
        <f t="shared" si="3"/>
        <v>524619|Thunder Bay Travel Centre|524619 - Thunder Bay Travel Centre|48.408339/-89.258337|1120 Alloy Dr||Thunder Bay|ON|P7B 5W3|807-623-3236|CA|||||"[Diesel;Diesel]|[Dyed Diesel;Dyed Diesel]|[Bulk Def;Bulk Def]|[Restaurant;Restaurant]|[Parking;Parking]|[Restrooms;Restrooms]|[Store 24/7;Store 24/7]|[Showers;Showers]"|"[Diesel;Diesel]|[Dyed Diesel;Dyed Diesel]|[Bulk Def;Bulk Def]|[Restaurant;Restaurant]|[Parking;Parking]|[Restrooms;Restrooms]|[Store 24/7;Store 24/7]|[Showers;Showers]"|E</v>
      </c>
    </row>
    <row r="51" spans="1:53" x14ac:dyDescent="0.35">
      <c r="A51" s="20"/>
      <c r="B51" s="20" t="str">
        <f>TRIM(SourceTable[[#This Row],[EFS
SITE NUMBER]])</f>
        <v>524567</v>
      </c>
      <c r="C51" s="20" t="str">
        <f>SourceTable[[#This Row],[Location Name]]</f>
        <v>Windsor Travel Centre</v>
      </c>
      <c r="D51" s="16" t="str">
        <f>EssoCL_Locs[[#This Row],[LocationID]] &amp; " - " &amp; EssoCL_Locs[[#This Row],[Location Name]]</f>
        <v>524567 - Windsor Travel Centre</v>
      </c>
      <c r="E51" s="35">
        <f>SourceTable[[#This Row],[LATITUDE]]</f>
        <v>42.244444000000001</v>
      </c>
      <c r="F51" s="35">
        <f>SourceTable[[#This Row],[LONGITUDE]]</f>
        <v>-82.951390000000004</v>
      </c>
      <c r="G51" s="35" t="str">
        <f>SourceTable[[#This Row],[Address]]</f>
        <v>Hwy 401 &amp; Country Rd Exit 14</v>
      </c>
      <c r="H51" s="20"/>
      <c r="I51" s="36" t="str">
        <f>SourceTable[[#This Row],[City]]</f>
        <v>Windsor</v>
      </c>
      <c r="J51" s="35" t="str">
        <f>RIGHT(SourceTable[[#This Row],[Province]],2)</f>
        <v>ON</v>
      </c>
      <c r="K51" s="35" t="str">
        <f>SourceTable[[#This Row],[Postal Code ]]</f>
        <v>N8X 3Y8</v>
      </c>
      <c r="L51" s="16" t="str">
        <f>SourceTable[[#This Row],[PHONE]]</f>
        <v>519-737-6401</v>
      </c>
      <c r="M51" s="16" t="s">
        <v>42</v>
      </c>
      <c r="N51" s="16"/>
      <c r="O51" s="47" t="str">
        <f>IF(TRIM(SourceTable[[#This Row],[Status]])="Closed","&lt;ul&gt;&lt;li&gt;Temporarily closed.&lt;/li&gt;&lt;/ul&gt;","")</f>
        <v/>
      </c>
      <c r="P51" s="47" t="str">
        <f>IF(TRIM(SourceTable[[#This Row],[Status]])="Closed","Closed;Closed;Closed;Closed;Closed;Closed;Closed;","")</f>
        <v/>
      </c>
      <c r="Q51" s="15"/>
      <c r="R51" s="20" t="str">
        <f>IF(SourceTable[[#This Row],[DIESEL EFFICIENT™]]="Yes","Diesel Efficient","")</f>
        <v>Diesel Efficient</v>
      </c>
      <c r="S51" s="20" t="str">
        <f>IF(SourceTable[[#This Row],[DIESEL]]="Yes","Diesel","")</f>
        <v/>
      </c>
      <c r="T51" s="20" t="str">
        <f>IF(SourceTable[[#This Row],[DYED DIESEL]]="Yes","Dyed Diesel","")</f>
        <v/>
      </c>
      <c r="U51" s="20" t="str">
        <f>IF(SourceTable[[#This Row],[GAS AT CARDLOCK]]="Yes","Gas at Cardlock","")</f>
        <v/>
      </c>
      <c r="V51" s="20" t="str">
        <f>IF(SourceTable[[#This Row],[DYED GAS AT CARDLOCK]]="Yes","Dyed Gas At Cardlock","")</f>
        <v/>
      </c>
      <c r="W51" s="20" t="str">
        <f>IF(SourceTable[[#This Row],[BULK DEF]]="Yes","Bulk Def","")</f>
        <v>Bulk Def</v>
      </c>
      <c r="X51" s="16" t="str">
        <f>IF(SourceTable[[#This Row],[RESTAURANT]]="Yes","Restaurant","")</f>
        <v>Restaurant</v>
      </c>
      <c r="Y51" s="16" t="str">
        <f>IF(SourceTable[[#This Row],[FAST FOOD]]="Yes","Fast Food","")</f>
        <v/>
      </c>
      <c r="Z51" s="16" t="str">
        <f>IF(SourceTable[[#This Row],[PARKING]]="Yes","Parking","")</f>
        <v>Parking</v>
      </c>
      <c r="AA51" s="16" t="str">
        <f>IF(SourceTable[[#This Row],[RESTROOMS]]="Yes","Restrooms","")</f>
        <v>Restrooms</v>
      </c>
      <c r="AB51" s="16" t="str">
        <f>IF(SourceTable[[#This Row],[STORE]]="Yes","Store","")</f>
        <v/>
      </c>
      <c r="AC51" s="16" t="str">
        <f>IF(SourceTable[[#This Row],[STORE 24/7]]="Yes","Store 24/7","")</f>
        <v>Store 24/7</v>
      </c>
      <c r="AD51" s="16" t="str">
        <f>IF(SourceTable[[#This Row],[SHOWERS]]="Yes","Showers","")</f>
        <v>Showers</v>
      </c>
      <c r="AE51" s="16"/>
      <c r="AF51" s="16"/>
      <c r="AG51" s="16" t="str">
        <f>IF(EssoCL_Locs[[#This Row],[Store Amenities_1]]="","",EssoCL_Locs[[#This Row],[Store Amenities_1]])</f>
        <v>Diesel Efficient</v>
      </c>
      <c r="AH51" s="16" t="str">
        <f>IF(EssoCL_Locs[[#This Row],[Store Amenities_2]]="","",EssoCL_Locs[[#This Row],[Store Amenities_2]])</f>
        <v/>
      </c>
      <c r="AI51" s="16" t="str">
        <f>IF(EssoCL_Locs[[#This Row],[Store Amenities_3]]="","",EssoCL_Locs[[#This Row],[Store Amenities_3]])</f>
        <v/>
      </c>
      <c r="AJ51" s="16" t="str">
        <f>IF(EssoCL_Locs[[#This Row],[Store Amenities_4]]="","",EssoCL_Locs[[#This Row],[Store Amenities_4]])</f>
        <v/>
      </c>
      <c r="AK51" s="16" t="str">
        <f>IF(EssoCL_Locs[[#This Row],[Store Amenities_5]]="","",EssoCL_Locs[[#This Row],[Store Amenities_5]])</f>
        <v/>
      </c>
      <c r="AL51" s="16" t="str">
        <f>IF(EssoCL_Locs[[#This Row],[Store Amenities_6]]="","",EssoCL_Locs[[#This Row],[Store Amenities_6]])</f>
        <v>Bulk Def</v>
      </c>
      <c r="AM51" s="16" t="str">
        <f>IF(EssoCL_Locs[[#This Row],[Store Amenities_7]]="","",EssoCL_Locs[[#This Row],[Store Amenities_7]])</f>
        <v>Restaurant</v>
      </c>
      <c r="AN51" s="16" t="str">
        <f>IF(EssoCL_Locs[[#This Row],[Store Amenities_8]]="","",EssoCL_Locs[[#This Row],[Store Amenities_8]])</f>
        <v/>
      </c>
      <c r="AO51" s="16" t="str">
        <f>IF(EssoCL_Locs[[#This Row],[Store Amenities_9]]="","",EssoCL_Locs[[#This Row],[Store Amenities_9]])</f>
        <v>Parking</v>
      </c>
      <c r="AP51" s="16" t="str">
        <f>IF(EssoCL_Locs[[#This Row],[Store Amenities_10]]="","",EssoCL_Locs[[#This Row],[Store Amenities_10]])</f>
        <v>Restrooms</v>
      </c>
      <c r="AQ51" s="16" t="str">
        <f>IF(EssoCL_Locs[[#This Row],[Store Amenities_11]]="","",EssoCL_Locs[[#This Row],[Store Amenities_11]])</f>
        <v/>
      </c>
      <c r="AR51" s="16" t="str">
        <f>IF(EssoCL_Locs[[#This Row],[Store Amenities_12]]="","",EssoCL_Locs[[#This Row],[Store Amenities_12]])</f>
        <v>Store 24/7</v>
      </c>
      <c r="AS51" s="16" t="str">
        <f>IF(EssoCL_Locs[[#This Row],[Store Amenities_13]]="","",EssoCL_Locs[[#This Row],[Store Amenities_13]])</f>
        <v>Showers</v>
      </c>
      <c r="AT51" s="16" t="str">
        <f>IF(EssoCL_Locs[[#This Row],[Store Amenities_14]]="","",EssoCL_Locs[[#This Row],[Store Amenities_14]])</f>
        <v/>
      </c>
      <c r="AU51" s="16" t="str">
        <f>IF(EssoCL_Locs[[#This Row],[Store Amenities_15]]="","",EssoCL_Locs[[#This Row],[Store Amenities_15]])</f>
        <v/>
      </c>
      <c r="AV51" s="16" t="s">
        <v>27</v>
      </c>
      <c r="AX51" s="45" t="str">
        <f t="shared" si="2"/>
        <v>42.244444/-82.95139</v>
      </c>
      <c r="AY51" s="41" t="str">
        <f t="shared" si="4"/>
        <v>[Diesel Efficient;Diesel Efficient]|[Bulk Def;Bulk Def]|[Restaurant;Restaurant]|[Parking;Parking]|[Restrooms;Restrooms]|[Store 24/7;Store 24/7]|[Showers;Showers]</v>
      </c>
      <c r="AZ51" s="42" t="str">
        <f t="shared" si="5"/>
        <v>[Diesel Efficient;Diesel Efficient]|[Bulk Def;Bulk Def]|[Restaurant;Restaurant]|[Parking;Parking]|[Restrooms;Restrooms]|[Store 24/7;Store 24/7]|[Showers;Showers]</v>
      </c>
      <c r="BA51" s="14" t="str">
        <f t="shared" si="3"/>
        <v>524567|Windsor Travel Centre|524567 - Windsor Travel Centre|42.244444/-82.95139|Hwy 401 &amp; Country Rd Exit 14||Windsor|ON|N8X 3Y8|519-737-6401|CA|||||"[Diesel Efficient;Diesel Efficient]|[Bulk Def;Bulk Def]|[Restaurant;Restaurant]|[Parking;Parking]|[Restrooms;Restrooms]|[Store 24/7;Store 24/7]|[Showers;Showers]"|"[Diesel Efficient;Diesel Efficient]|[Bulk Def;Bulk Def]|[Restaurant;Restaurant]|[Parking;Parking]|[Restrooms;Restrooms]|[Store 24/7;Store 24/7]|[Showers;Showers]"|E</v>
      </c>
    </row>
    <row r="52" spans="1:53" x14ac:dyDescent="0.35">
      <c r="A52" s="20"/>
      <c r="B52" s="20" t="str">
        <f>TRIM(SourceTable[[#This Row],[EFS
SITE NUMBER]])</f>
        <v>524544</v>
      </c>
      <c r="C52" s="20" t="str">
        <f>SourceTable[[#This Row],[Location Name]]</f>
        <v>Brandon 18 St N Travel Centre</v>
      </c>
      <c r="D52" s="16" t="str">
        <f>EssoCL_Locs[[#This Row],[LocationID]] &amp; " - " &amp; EssoCL_Locs[[#This Row],[Location Name]]</f>
        <v>524544 - Brandon 18 St N Travel Centre</v>
      </c>
      <c r="E52" s="35">
        <f>SourceTable[[#This Row],[LATITUDE]]</f>
        <v>49.886670000000002</v>
      </c>
      <c r="F52" s="35">
        <f>SourceTable[[#This Row],[LONGITUDE]]</f>
        <v>-99.962783999999999</v>
      </c>
      <c r="G52" s="35" t="str">
        <f>SourceTable[[#This Row],[Address]]</f>
        <v>1990 18 St N</v>
      </c>
      <c r="H52" s="20"/>
      <c r="I52" s="36" t="str">
        <f>SourceTable[[#This Row],[City]]</f>
        <v>Brandon</v>
      </c>
      <c r="J52" s="35" t="str">
        <f>RIGHT(SourceTable[[#This Row],[Province]],2)</f>
        <v>MB</v>
      </c>
      <c r="K52" s="35" t="str">
        <f>SourceTable[[#This Row],[Postal Code ]]</f>
        <v>R7C 1A3</v>
      </c>
      <c r="L52" s="16" t="str">
        <f>SourceTable[[#This Row],[PHONE]]</f>
        <v>204-728-7387</v>
      </c>
      <c r="M52" s="16" t="s">
        <v>42</v>
      </c>
      <c r="N52" s="16"/>
      <c r="O52" s="47" t="str">
        <f>IF(TRIM(SourceTable[[#This Row],[Status]])="Closed","&lt;ul&gt;&lt;li&gt;Temporarily closed.&lt;/li&gt;&lt;/ul&gt;","")</f>
        <v/>
      </c>
      <c r="P52" s="47" t="str">
        <f>IF(TRIM(SourceTable[[#This Row],[Status]])="Closed","Closed;Closed;Closed;Closed;Closed;Closed;Closed;","")</f>
        <v/>
      </c>
      <c r="Q52" s="15"/>
      <c r="R52" s="20" t="str">
        <f>IF(SourceTable[[#This Row],[DIESEL EFFICIENT™]]="Yes","Diesel Efficient","")</f>
        <v/>
      </c>
      <c r="S52" s="20" t="str">
        <f>IF(SourceTable[[#This Row],[DIESEL]]="Yes","Diesel","")</f>
        <v>Diesel</v>
      </c>
      <c r="T52" s="20" t="str">
        <f>IF(SourceTable[[#This Row],[DYED DIESEL]]="Yes","Dyed Diesel","")</f>
        <v/>
      </c>
      <c r="U52" s="20" t="str">
        <f>IF(SourceTable[[#This Row],[GAS AT CARDLOCK]]="Yes","Gas at Cardlock","")</f>
        <v/>
      </c>
      <c r="V52" s="20" t="str">
        <f>IF(SourceTable[[#This Row],[DYED GAS AT CARDLOCK]]="Yes","Dyed Gas At Cardlock","")</f>
        <v/>
      </c>
      <c r="W52" s="20" t="str">
        <f>IF(SourceTable[[#This Row],[BULK DEF]]="Yes","Bulk Def","")</f>
        <v/>
      </c>
      <c r="X52" s="16" t="str">
        <f>IF(SourceTable[[#This Row],[RESTAURANT]]="Yes","Restaurant","")</f>
        <v/>
      </c>
      <c r="Y52" s="16" t="str">
        <f>IF(SourceTable[[#This Row],[FAST FOOD]]="Yes","Fast Food","")</f>
        <v>Fast Food</v>
      </c>
      <c r="Z52" s="16" t="str">
        <f>IF(SourceTable[[#This Row],[PARKING]]="Yes","Parking","")</f>
        <v>Parking</v>
      </c>
      <c r="AA52" s="16" t="str">
        <f>IF(SourceTable[[#This Row],[RESTROOMS]]="Yes","Restrooms","")</f>
        <v>Restrooms</v>
      </c>
      <c r="AB52" s="16" t="str">
        <f>IF(SourceTable[[#This Row],[STORE]]="Yes","Store","")</f>
        <v/>
      </c>
      <c r="AC52" s="16" t="str">
        <f>IF(SourceTable[[#This Row],[STORE 24/7]]="Yes","Store 24/7","")</f>
        <v>Store 24/7</v>
      </c>
      <c r="AD52" s="16" t="str">
        <f>IF(SourceTable[[#This Row],[SHOWERS]]="Yes","Showers","")</f>
        <v>Showers</v>
      </c>
      <c r="AE52" s="16"/>
      <c r="AF52" s="16"/>
      <c r="AG52" s="16" t="str">
        <f>IF(EssoCL_Locs[[#This Row],[Store Amenities_1]]="","",EssoCL_Locs[[#This Row],[Store Amenities_1]])</f>
        <v/>
      </c>
      <c r="AH52" s="16" t="str">
        <f>IF(EssoCL_Locs[[#This Row],[Store Amenities_2]]="","",EssoCL_Locs[[#This Row],[Store Amenities_2]])</f>
        <v>Diesel</v>
      </c>
      <c r="AI52" s="16" t="str">
        <f>IF(EssoCL_Locs[[#This Row],[Store Amenities_3]]="","",EssoCL_Locs[[#This Row],[Store Amenities_3]])</f>
        <v/>
      </c>
      <c r="AJ52" s="16" t="str">
        <f>IF(EssoCL_Locs[[#This Row],[Store Amenities_4]]="","",EssoCL_Locs[[#This Row],[Store Amenities_4]])</f>
        <v/>
      </c>
      <c r="AK52" s="16" t="str">
        <f>IF(EssoCL_Locs[[#This Row],[Store Amenities_5]]="","",EssoCL_Locs[[#This Row],[Store Amenities_5]])</f>
        <v/>
      </c>
      <c r="AL52" s="16" t="str">
        <f>IF(EssoCL_Locs[[#This Row],[Store Amenities_6]]="","",EssoCL_Locs[[#This Row],[Store Amenities_6]])</f>
        <v/>
      </c>
      <c r="AM52" s="16" t="str">
        <f>IF(EssoCL_Locs[[#This Row],[Store Amenities_7]]="","",EssoCL_Locs[[#This Row],[Store Amenities_7]])</f>
        <v/>
      </c>
      <c r="AN52" s="16" t="str">
        <f>IF(EssoCL_Locs[[#This Row],[Store Amenities_8]]="","",EssoCL_Locs[[#This Row],[Store Amenities_8]])</f>
        <v>Fast Food</v>
      </c>
      <c r="AO52" s="16" t="str">
        <f>IF(EssoCL_Locs[[#This Row],[Store Amenities_9]]="","",EssoCL_Locs[[#This Row],[Store Amenities_9]])</f>
        <v>Parking</v>
      </c>
      <c r="AP52" s="16" t="str">
        <f>IF(EssoCL_Locs[[#This Row],[Store Amenities_10]]="","",EssoCL_Locs[[#This Row],[Store Amenities_10]])</f>
        <v>Restrooms</v>
      </c>
      <c r="AQ52" s="16" t="str">
        <f>IF(EssoCL_Locs[[#This Row],[Store Amenities_11]]="","",EssoCL_Locs[[#This Row],[Store Amenities_11]])</f>
        <v/>
      </c>
      <c r="AR52" s="16" t="str">
        <f>IF(EssoCL_Locs[[#This Row],[Store Amenities_12]]="","",EssoCL_Locs[[#This Row],[Store Amenities_12]])</f>
        <v>Store 24/7</v>
      </c>
      <c r="AS52" s="16" t="str">
        <f>IF(EssoCL_Locs[[#This Row],[Store Amenities_13]]="","",EssoCL_Locs[[#This Row],[Store Amenities_13]])</f>
        <v>Showers</v>
      </c>
      <c r="AT52" s="16" t="str">
        <f>IF(EssoCL_Locs[[#This Row],[Store Amenities_14]]="","",EssoCL_Locs[[#This Row],[Store Amenities_14]])</f>
        <v/>
      </c>
      <c r="AU52" s="16" t="str">
        <f>IF(EssoCL_Locs[[#This Row],[Store Amenities_15]]="","",EssoCL_Locs[[#This Row],[Store Amenities_15]])</f>
        <v/>
      </c>
      <c r="AV52" s="16" t="s">
        <v>27</v>
      </c>
      <c r="AX52" s="45" t="str">
        <f t="shared" si="2"/>
        <v>49.88667/-99.962784</v>
      </c>
      <c r="AY52" s="41" t="str">
        <f t="shared" si="4"/>
        <v>[Diesel;Diesel]|[Fast Food;Fast Food]|[Parking;Parking]|[Restrooms;Restrooms]|[Store 24/7;Store 24/7]|[Showers;Showers]</v>
      </c>
      <c r="AZ52" s="42" t="str">
        <f t="shared" si="5"/>
        <v>[Diesel;Diesel]|[Fast Food;Fast Food]|[Parking;Parking]|[Restrooms;Restrooms]|[Store 24/7;Store 24/7]|[Showers;Showers]</v>
      </c>
      <c r="BA52" s="14" t="str">
        <f t="shared" si="3"/>
        <v>524544|Brandon 18 St N Travel Centre|524544 - Brandon 18 St N Travel Centre|49.88667/-99.962784|1990 18 St N||Brandon|MB|R7C 1A3|204-728-7387|CA|||||"[Diesel;Diesel]|[Fast Food;Fast Food]|[Parking;Parking]|[Restrooms;Restrooms]|[Store 24/7;Store 24/7]|[Showers;Showers]"|"[Diesel;Diesel]|[Fast Food;Fast Food]|[Parking;Parking]|[Restrooms;Restrooms]|[Store 24/7;Store 24/7]|[Showers;Showers]"|E</v>
      </c>
    </row>
    <row r="53" spans="1:53" x14ac:dyDescent="0.35">
      <c r="A53" s="20"/>
      <c r="B53" s="20" t="str">
        <f>TRIM(SourceTable[[#This Row],[EFS
SITE NUMBER]])</f>
        <v>524617</v>
      </c>
      <c r="C53" s="20" t="str">
        <f>SourceTable[[#This Row],[Location Name]]</f>
        <v>Headingley Travel Centre</v>
      </c>
      <c r="D53" s="16" t="str">
        <f>EssoCL_Locs[[#This Row],[LocationID]] &amp; " - " &amp; EssoCL_Locs[[#This Row],[Location Name]]</f>
        <v>524617 - Headingley Travel Centre</v>
      </c>
      <c r="E53" s="35">
        <f>SourceTable[[#This Row],[LATITUDE]]</f>
        <v>49.875605999999998</v>
      </c>
      <c r="F53" s="35">
        <f>SourceTable[[#This Row],[LONGITUDE]]</f>
        <v>-97.391807999999997</v>
      </c>
      <c r="G53" s="35" t="str">
        <f>SourceTable[[#This Row],[Address]]</f>
        <v>5141 Portage Ave</v>
      </c>
      <c r="H53" s="20"/>
      <c r="I53" s="36" t="str">
        <f>SourceTable[[#This Row],[City]]</f>
        <v>Headingley</v>
      </c>
      <c r="J53" s="35" t="str">
        <f>RIGHT(SourceTable[[#This Row],[Province]],2)</f>
        <v>MB</v>
      </c>
      <c r="K53" s="35" t="str">
        <f>SourceTable[[#This Row],[Postal Code ]]</f>
        <v>R4H 1E1</v>
      </c>
      <c r="L53" s="16" t="str">
        <f>SourceTable[[#This Row],[PHONE]]</f>
        <v>204-837-2085</v>
      </c>
      <c r="M53" s="16" t="s">
        <v>42</v>
      </c>
      <c r="N53" s="16"/>
      <c r="O53" s="47" t="str">
        <f>IF(TRIM(SourceTable[[#This Row],[Status]])="Closed","&lt;ul&gt;&lt;li&gt;Temporarily closed.&lt;/li&gt;&lt;/ul&gt;","")</f>
        <v>&lt;ul&gt;&lt;li&gt;Temporarily closed.&lt;/li&gt;&lt;/ul&gt;</v>
      </c>
      <c r="P53" s="47" t="str">
        <f>IF(TRIM(SourceTable[[#This Row],[Status]])="Closed","Closed;Closed;Closed;Closed;Closed;Closed;Closed;","")</f>
        <v>Closed;Closed;Closed;Closed;Closed;Closed;Closed;</v>
      </c>
      <c r="Q53" s="15"/>
      <c r="R53" s="20" t="str">
        <f>IF(SourceTable[[#This Row],[DIESEL EFFICIENT™]]="Yes","Diesel Efficient","")</f>
        <v/>
      </c>
      <c r="S53" s="20" t="str">
        <f>IF(SourceTable[[#This Row],[DIESEL]]="Yes","Diesel","")</f>
        <v>Diesel</v>
      </c>
      <c r="T53" s="20" t="str">
        <f>IF(SourceTable[[#This Row],[DYED DIESEL]]="Yes","Dyed Diesel","")</f>
        <v/>
      </c>
      <c r="U53" s="20" t="str">
        <f>IF(SourceTable[[#This Row],[GAS AT CARDLOCK]]="Yes","Gas at Cardlock","")</f>
        <v/>
      </c>
      <c r="V53" s="20" t="str">
        <f>IF(SourceTable[[#This Row],[DYED GAS AT CARDLOCK]]="Yes","Dyed Gas At Cardlock","")</f>
        <v/>
      </c>
      <c r="W53" s="20" t="str">
        <f>IF(SourceTable[[#This Row],[BULK DEF]]="Yes","Bulk Def","")</f>
        <v>Bulk Def</v>
      </c>
      <c r="X53" s="16" t="str">
        <f>IF(SourceTable[[#This Row],[RESTAURANT]]="Yes","Restaurant","")</f>
        <v>Restaurant</v>
      </c>
      <c r="Y53" s="16" t="str">
        <f>IF(SourceTable[[#This Row],[FAST FOOD]]="Yes","Fast Food","")</f>
        <v>Fast Food</v>
      </c>
      <c r="Z53" s="16" t="str">
        <f>IF(SourceTable[[#This Row],[PARKING]]="Yes","Parking","")</f>
        <v>Parking</v>
      </c>
      <c r="AA53" s="16" t="str">
        <f>IF(SourceTable[[#This Row],[RESTROOMS]]="Yes","Restrooms","")</f>
        <v>Restrooms</v>
      </c>
      <c r="AB53" s="16" t="str">
        <f>IF(SourceTable[[#This Row],[STORE]]="Yes","Store","")</f>
        <v/>
      </c>
      <c r="AC53" s="16" t="str">
        <f>IF(SourceTable[[#This Row],[STORE 24/7]]="Yes","Store 24/7","")</f>
        <v>Store 24/7</v>
      </c>
      <c r="AD53" s="16" t="str">
        <f>IF(SourceTable[[#This Row],[SHOWERS]]="Yes","Showers","")</f>
        <v>Showers</v>
      </c>
      <c r="AE53" s="16"/>
      <c r="AF53" s="16"/>
      <c r="AG53" s="16" t="str">
        <f>IF(EssoCL_Locs[[#This Row],[Store Amenities_1]]="","",EssoCL_Locs[[#This Row],[Store Amenities_1]])</f>
        <v/>
      </c>
      <c r="AH53" s="16" t="str">
        <f>IF(EssoCL_Locs[[#This Row],[Store Amenities_2]]="","",EssoCL_Locs[[#This Row],[Store Amenities_2]])</f>
        <v>Diesel</v>
      </c>
      <c r="AI53" s="16" t="str">
        <f>IF(EssoCL_Locs[[#This Row],[Store Amenities_3]]="","",EssoCL_Locs[[#This Row],[Store Amenities_3]])</f>
        <v/>
      </c>
      <c r="AJ53" s="16" t="str">
        <f>IF(EssoCL_Locs[[#This Row],[Store Amenities_4]]="","",EssoCL_Locs[[#This Row],[Store Amenities_4]])</f>
        <v/>
      </c>
      <c r="AK53" s="16" t="str">
        <f>IF(EssoCL_Locs[[#This Row],[Store Amenities_5]]="","",EssoCL_Locs[[#This Row],[Store Amenities_5]])</f>
        <v/>
      </c>
      <c r="AL53" s="16" t="str">
        <f>IF(EssoCL_Locs[[#This Row],[Store Amenities_6]]="","",EssoCL_Locs[[#This Row],[Store Amenities_6]])</f>
        <v>Bulk Def</v>
      </c>
      <c r="AM53" s="16" t="str">
        <f>IF(EssoCL_Locs[[#This Row],[Store Amenities_7]]="","",EssoCL_Locs[[#This Row],[Store Amenities_7]])</f>
        <v>Restaurant</v>
      </c>
      <c r="AN53" s="16" t="str">
        <f>IF(EssoCL_Locs[[#This Row],[Store Amenities_8]]="","",EssoCL_Locs[[#This Row],[Store Amenities_8]])</f>
        <v>Fast Food</v>
      </c>
      <c r="AO53" s="16" t="str">
        <f>IF(EssoCL_Locs[[#This Row],[Store Amenities_9]]="","",EssoCL_Locs[[#This Row],[Store Amenities_9]])</f>
        <v>Parking</v>
      </c>
      <c r="AP53" s="16" t="str">
        <f>IF(EssoCL_Locs[[#This Row],[Store Amenities_10]]="","",EssoCL_Locs[[#This Row],[Store Amenities_10]])</f>
        <v>Restrooms</v>
      </c>
      <c r="AQ53" s="16" t="str">
        <f>IF(EssoCL_Locs[[#This Row],[Store Amenities_11]]="","",EssoCL_Locs[[#This Row],[Store Amenities_11]])</f>
        <v/>
      </c>
      <c r="AR53" s="16" t="str">
        <f>IF(EssoCL_Locs[[#This Row],[Store Amenities_12]]="","",EssoCL_Locs[[#This Row],[Store Amenities_12]])</f>
        <v>Store 24/7</v>
      </c>
      <c r="AS53" s="16" t="str">
        <f>IF(EssoCL_Locs[[#This Row],[Store Amenities_13]]="","",EssoCL_Locs[[#This Row],[Store Amenities_13]])</f>
        <v>Showers</v>
      </c>
      <c r="AT53" s="16" t="str">
        <f>IF(EssoCL_Locs[[#This Row],[Store Amenities_14]]="","",EssoCL_Locs[[#This Row],[Store Amenities_14]])</f>
        <v/>
      </c>
      <c r="AU53" s="16" t="str">
        <f>IF(EssoCL_Locs[[#This Row],[Store Amenities_15]]="","",EssoCL_Locs[[#This Row],[Store Amenities_15]])</f>
        <v/>
      </c>
      <c r="AV53" s="16" t="s">
        <v>27</v>
      </c>
      <c r="AX53" s="45" t="str">
        <f t="shared" si="2"/>
        <v>49.875606/-97.391808</v>
      </c>
      <c r="AY53" s="41" t="str">
        <f t="shared" si="4"/>
        <v>[Diesel;Diesel]|[Bulk Def;Bulk Def]|[Restaurant;Restaurant]|[Fast Food;Fast Food]|[Parking;Parking]|[Restrooms;Restrooms]|[Store 24/7;Store 24/7]|[Showers;Showers]</v>
      </c>
      <c r="AZ53" s="42" t="str">
        <f t="shared" si="5"/>
        <v>[Diesel;Diesel]|[Bulk Def;Bulk Def]|[Restaurant;Restaurant]|[Fast Food;Fast Food]|[Parking;Parking]|[Restrooms;Restrooms]|[Store 24/7;Store 24/7]|[Showers;Showers]</v>
      </c>
      <c r="BA53" s="14" t="str">
        <f t="shared" si="3"/>
        <v>524617|Headingley Travel Centre|524617 - Headingley Travel Centre|49.875606/-97.391808|5141 Portage Ave||Headingley|MB|R4H 1E1|204-837-2085|CA||&lt;ul&gt;&lt;li&gt;Temporarily closed.&lt;/li&gt;&lt;/ul&gt;|Closed;Closed;Closed;Closed;Closed;Closed;Closed;||"[Diesel;Diesel]|[Bulk Def;Bulk Def]|[Restaurant;Restaurant]|[Fast Food;Fast Food]|[Parking;Parking]|[Restrooms;Restrooms]|[Store 24/7;Store 24/7]|[Showers;Showers]"|"[Diesel;Diesel]|[Bulk Def;Bulk Def]|[Restaurant;Restaurant]|[Fast Food;Fast Food]|[Parking;Parking]|[Restrooms;Restrooms]|[Store 24/7;Store 24/7]|[Showers;Showers]"|E</v>
      </c>
    </row>
    <row r="54" spans="1:53" x14ac:dyDescent="0.35">
      <c r="A54" s="20"/>
      <c r="B54" s="20" t="str">
        <f>TRIM(SourceTable[[#This Row],[EFS
SITE NUMBER]])</f>
        <v>524568</v>
      </c>
      <c r="C54" s="20" t="str">
        <f>SourceTable[[#This Row],[Location Name]]</f>
        <v>Winnipeg Brookside</v>
      </c>
      <c r="D54" s="16" t="str">
        <f>EssoCL_Locs[[#This Row],[LocationID]] &amp; " - " &amp; EssoCL_Locs[[#This Row],[Location Name]]</f>
        <v>524568 - Winnipeg Brookside</v>
      </c>
      <c r="E54" s="35">
        <f>SourceTable[[#This Row],[LATITUDE]]</f>
        <v>49.951934999999999</v>
      </c>
      <c r="F54" s="35">
        <f>SourceTable[[#This Row],[LONGITUDE]]</f>
        <v>-97.229264999999998</v>
      </c>
      <c r="G54" s="35" t="str">
        <f>SourceTable[[#This Row],[Address]]</f>
        <v>1991 Brookside Blvd</v>
      </c>
      <c r="H54" s="20"/>
      <c r="I54" s="36" t="str">
        <f>SourceTable[[#This Row],[City]]</f>
        <v>Winnipeg</v>
      </c>
      <c r="J54" s="35" t="str">
        <f>RIGHT(SourceTable[[#This Row],[Province]],2)</f>
        <v>MB</v>
      </c>
      <c r="K54" s="35" t="str">
        <f>SourceTable[[#This Row],[Postal Code ]]</f>
        <v>R2J 3J9</v>
      </c>
      <c r="L54" s="16" t="str">
        <f>SourceTable[[#This Row],[PHONE]]</f>
        <v>204-233-0848</v>
      </c>
      <c r="M54" s="16" t="s">
        <v>42</v>
      </c>
      <c r="N54" s="16"/>
      <c r="O54" s="47" t="str">
        <f>IF(TRIM(SourceTable[[#This Row],[Status]])="Closed","&lt;ul&gt;&lt;li&gt;Temporarily closed.&lt;/li&gt;&lt;/ul&gt;","")</f>
        <v/>
      </c>
      <c r="P54" s="47" t="str">
        <f>IF(TRIM(SourceTable[[#This Row],[Status]])="Closed","Closed;Closed;Closed;Closed;Closed;Closed;Closed;","")</f>
        <v/>
      </c>
      <c r="Q54" s="15"/>
      <c r="R54" s="20" t="str">
        <f>IF(SourceTable[[#This Row],[DIESEL EFFICIENT™]]="Yes","Diesel Efficient","")</f>
        <v/>
      </c>
      <c r="S54" s="20" t="str">
        <f>IF(SourceTable[[#This Row],[DIESEL]]="Yes","Diesel","")</f>
        <v>Diesel</v>
      </c>
      <c r="T54" s="20" t="str">
        <f>IF(SourceTable[[#This Row],[DYED DIESEL]]="Yes","Dyed Diesel","")</f>
        <v/>
      </c>
      <c r="U54" s="20" t="str">
        <f>IF(SourceTable[[#This Row],[GAS AT CARDLOCK]]="Yes","Gas at Cardlock","")</f>
        <v/>
      </c>
      <c r="V54" s="20" t="str">
        <f>IF(SourceTable[[#This Row],[DYED GAS AT CARDLOCK]]="Yes","Dyed Gas At Cardlock","")</f>
        <v/>
      </c>
      <c r="W54" s="20" t="str">
        <f>IF(SourceTable[[#This Row],[BULK DEF]]="Yes","Bulk Def","")</f>
        <v/>
      </c>
      <c r="X54" s="16" t="str">
        <f>IF(SourceTable[[#This Row],[RESTAURANT]]="Yes","Restaurant","")</f>
        <v/>
      </c>
      <c r="Y54" s="16" t="str">
        <f>IF(SourceTable[[#This Row],[FAST FOOD]]="Yes","Fast Food","")</f>
        <v/>
      </c>
      <c r="Z54" s="16" t="str">
        <f>IF(SourceTable[[#This Row],[PARKING]]="Yes","Parking","")</f>
        <v/>
      </c>
      <c r="AA54" s="16" t="str">
        <f>IF(SourceTable[[#This Row],[RESTROOMS]]="Yes","Restrooms","")</f>
        <v/>
      </c>
      <c r="AB54" s="16" t="str">
        <f>IF(SourceTable[[#This Row],[STORE]]="Yes","Store","")</f>
        <v/>
      </c>
      <c r="AC54" s="16" t="str">
        <f>IF(SourceTable[[#This Row],[STORE 24/7]]="Yes","Store 24/7","")</f>
        <v/>
      </c>
      <c r="AD54" s="16" t="str">
        <f>IF(SourceTable[[#This Row],[SHOWERS]]="Yes","Showers","")</f>
        <v/>
      </c>
      <c r="AE54" s="16"/>
      <c r="AF54" s="16"/>
      <c r="AG54" s="16" t="str">
        <f>IF(EssoCL_Locs[[#This Row],[Store Amenities_1]]="","",EssoCL_Locs[[#This Row],[Store Amenities_1]])</f>
        <v/>
      </c>
      <c r="AH54" s="16" t="str">
        <f>IF(EssoCL_Locs[[#This Row],[Store Amenities_2]]="","",EssoCL_Locs[[#This Row],[Store Amenities_2]])</f>
        <v>Diesel</v>
      </c>
      <c r="AI54" s="16" t="str">
        <f>IF(EssoCL_Locs[[#This Row],[Store Amenities_3]]="","",EssoCL_Locs[[#This Row],[Store Amenities_3]])</f>
        <v/>
      </c>
      <c r="AJ54" s="16" t="str">
        <f>IF(EssoCL_Locs[[#This Row],[Store Amenities_4]]="","",EssoCL_Locs[[#This Row],[Store Amenities_4]])</f>
        <v/>
      </c>
      <c r="AK54" s="16" t="str">
        <f>IF(EssoCL_Locs[[#This Row],[Store Amenities_5]]="","",EssoCL_Locs[[#This Row],[Store Amenities_5]])</f>
        <v/>
      </c>
      <c r="AL54" s="16" t="str">
        <f>IF(EssoCL_Locs[[#This Row],[Store Amenities_6]]="","",EssoCL_Locs[[#This Row],[Store Amenities_6]])</f>
        <v/>
      </c>
      <c r="AM54" s="16" t="str">
        <f>IF(EssoCL_Locs[[#This Row],[Store Amenities_7]]="","",EssoCL_Locs[[#This Row],[Store Amenities_7]])</f>
        <v/>
      </c>
      <c r="AN54" s="16" t="str">
        <f>IF(EssoCL_Locs[[#This Row],[Store Amenities_8]]="","",EssoCL_Locs[[#This Row],[Store Amenities_8]])</f>
        <v/>
      </c>
      <c r="AO54" s="16" t="str">
        <f>IF(EssoCL_Locs[[#This Row],[Store Amenities_9]]="","",EssoCL_Locs[[#This Row],[Store Amenities_9]])</f>
        <v/>
      </c>
      <c r="AP54" s="16" t="str">
        <f>IF(EssoCL_Locs[[#This Row],[Store Amenities_10]]="","",EssoCL_Locs[[#This Row],[Store Amenities_10]])</f>
        <v/>
      </c>
      <c r="AQ54" s="16" t="str">
        <f>IF(EssoCL_Locs[[#This Row],[Store Amenities_11]]="","",EssoCL_Locs[[#This Row],[Store Amenities_11]])</f>
        <v/>
      </c>
      <c r="AR54" s="16" t="str">
        <f>IF(EssoCL_Locs[[#This Row],[Store Amenities_12]]="","",EssoCL_Locs[[#This Row],[Store Amenities_12]])</f>
        <v/>
      </c>
      <c r="AS54" s="16" t="str">
        <f>IF(EssoCL_Locs[[#This Row],[Store Amenities_13]]="","",EssoCL_Locs[[#This Row],[Store Amenities_13]])</f>
        <v/>
      </c>
      <c r="AT54" s="16" t="str">
        <f>IF(EssoCL_Locs[[#This Row],[Store Amenities_14]]="","",EssoCL_Locs[[#This Row],[Store Amenities_14]])</f>
        <v/>
      </c>
      <c r="AU54" s="16" t="str">
        <f>IF(EssoCL_Locs[[#This Row],[Store Amenities_15]]="","",EssoCL_Locs[[#This Row],[Store Amenities_15]])</f>
        <v/>
      </c>
      <c r="AV54" s="16" t="s">
        <v>27</v>
      </c>
      <c r="AX54" s="45" t="str">
        <f t="shared" si="2"/>
        <v>49.951935/-97.229265</v>
      </c>
      <c r="AY54" s="41" t="str">
        <f t="shared" si="4"/>
        <v>[Diesel;Diesel]</v>
      </c>
      <c r="AZ54" s="42" t="str">
        <f t="shared" si="5"/>
        <v>[Diesel;Diesel]</v>
      </c>
      <c r="BA54" s="14" t="str">
        <f t="shared" si="3"/>
        <v>524568|Winnipeg Brookside|524568 - Winnipeg Brookside|49.951935/-97.229265|1991 Brookside Blvd||Winnipeg|MB|R2J 3J9|204-233-0848|CA|||||"[Diesel;Diesel]"|"[Diesel;Diesel]"|E</v>
      </c>
    </row>
    <row r="55" spans="1:53" x14ac:dyDescent="0.35">
      <c r="A55" s="20"/>
      <c r="B55" s="20" t="str">
        <f>TRIM(SourceTable[[#This Row],[EFS
SITE NUMBER]])</f>
        <v>524564</v>
      </c>
      <c r="C55" s="20" t="str">
        <f>SourceTable[[#This Row],[Location Name]]</f>
        <v>Winnipeg Kenaston</v>
      </c>
      <c r="D55" s="16" t="str">
        <f>EssoCL_Locs[[#This Row],[LocationID]] &amp; " - " &amp; EssoCL_Locs[[#This Row],[Location Name]]</f>
        <v>524564 - Winnipeg Kenaston</v>
      </c>
      <c r="E55" s="35">
        <f>SourceTable[[#This Row],[LATITUDE]]</f>
        <v>49.839934</v>
      </c>
      <c r="F55" s="35">
        <f>SourceTable[[#This Row],[LONGITUDE]]</f>
        <v>-97.208597999999995</v>
      </c>
      <c r="G55" s="35" t="str">
        <f>SourceTable[[#This Row],[Address]]</f>
        <v>25 Lowson Cres</v>
      </c>
      <c r="H55" s="20"/>
      <c r="I55" s="36" t="str">
        <f>SourceTable[[#This Row],[City]]</f>
        <v>Winnipeg</v>
      </c>
      <c r="J55" s="35" t="str">
        <f>RIGHT(SourceTable[[#This Row],[Province]],2)</f>
        <v>MB</v>
      </c>
      <c r="K55" s="35" t="str">
        <f>SourceTable[[#This Row],[Postal Code ]]</f>
        <v>R3P 0T3</v>
      </c>
      <c r="L55" s="16" t="str">
        <f>SourceTable[[#This Row],[PHONE]]</f>
        <v>204-233-0848</v>
      </c>
      <c r="M55" s="16" t="s">
        <v>42</v>
      </c>
      <c r="N55" s="16"/>
      <c r="O55" s="47" t="str">
        <f>IF(TRIM(SourceTable[[#This Row],[Status]])="Closed","&lt;ul&gt;&lt;li&gt;Temporarily closed.&lt;/li&gt;&lt;/ul&gt;","")</f>
        <v/>
      </c>
      <c r="P55" s="47" t="str">
        <f>IF(TRIM(SourceTable[[#This Row],[Status]])="Closed","Closed;Closed;Closed;Closed;Closed;Closed;Closed;","")</f>
        <v/>
      </c>
      <c r="Q55" s="15"/>
      <c r="R55" s="20" t="str">
        <f>IF(SourceTable[[#This Row],[DIESEL EFFICIENT™]]="Yes","Diesel Efficient","")</f>
        <v/>
      </c>
      <c r="S55" s="20" t="str">
        <f>IF(SourceTable[[#This Row],[DIESEL]]="Yes","Diesel","")</f>
        <v>Diesel</v>
      </c>
      <c r="T55" s="20" t="str">
        <f>IF(SourceTable[[#This Row],[DYED DIESEL]]="Yes","Dyed Diesel","")</f>
        <v/>
      </c>
      <c r="U55" s="20" t="str">
        <f>IF(SourceTable[[#This Row],[GAS AT CARDLOCK]]="Yes","Gas at Cardlock","")</f>
        <v>Gas at Cardlock</v>
      </c>
      <c r="V55" s="20" t="str">
        <f>IF(SourceTable[[#This Row],[DYED GAS AT CARDLOCK]]="Yes","Dyed Gas At Cardlock","")</f>
        <v/>
      </c>
      <c r="W55" s="20" t="str">
        <f>IF(SourceTable[[#This Row],[BULK DEF]]="Yes","Bulk Def","")</f>
        <v/>
      </c>
      <c r="X55" s="16" t="str">
        <f>IF(SourceTable[[#This Row],[RESTAURANT]]="Yes","Restaurant","")</f>
        <v/>
      </c>
      <c r="Y55" s="16" t="str">
        <f>IF(SourceTable[[#This Row],[FAST FOOD]]="Yes","Fast Food","")</f>
        <v/>
      </c>
      <c r="Z55" s="16" t="str">
        <f>IF(SourceTable[[#This Row],[PARKING]]="Yes","Parking","")</f>
        <v/>
      </c>
      <c r="AA55" s="16" t="str">
        <f>IF(SourceTable[[#This Row],[RESTROOMS]]="Yes","Restrooms","")</f>
        <v/>
      </c>
      <c r="AB55" s="16" t="str">
        <f>IF(SourceTable[[#This Row],[STORE]]="Yes","Store","")</f>
        <v/>
      </c>
      <c r="AC55" s="16" t="str">
        <f>IF(SourceTable[[#This Row],[STORE 24/7]]="Yes","Store 24/7","")</f>
        <v/>
      </c>
      <c r="AD55" s="16" t="str">
        <f>IF(SourceTable[[#This Row],[SHOWERS]]="Yes","Showers","")</f>
        <v/>
      </c>
      <c r="AE55" s="16"/>
      <c r="AF55" s="16"/>
      <c r="AG55" s="16" t="str">
        <f>IF(EssoCL_Locs[[#This Row],[Store Amenities_1]]="","",EssoCL_Locs[[#This Row],[Store Amenities_1]])</f>
        <v/>
      </c>
      <c r="AH55" s="16" t="str">
        <f>IF(EssoCL_Locs[[#This Row],[Store Amenities_2]]="","",EssoCL_Locs[[#This Row],[Store Amenities_2]])</f>
        <v>Diesel</v>
      </c>
      <c r="AI55" s="16" t="str">
        <f>IF(EssoCL_Locs[[#This Row],[Store Amenities_3]]="","",EssoCL_Locs[[#This Row],[Store Amenities_3]])</f>
        <v/>
      </c>
      <c r="AJ55" s="16" t="str">
        <f>IF(EssoCL_Locs[[#This Row],[Store Amenities_4]]="","",EssoCL_Locs[[#This Row],[Store Amenities_4]])</f>
        <v>Gas at Cardlock</v>
      </c>
      <c r="AK55" s="16" t="str">
        <f>IF(EssoCL_Locs[[#This Row],[Store Amenities_5]]="","",EssoCL_Locs[[#This Row],[Store Amenities_5]])</f>
        <v/>
      </c>
      <c r="AL55" s="16" t="str">
        <f>IF(EssoCL_Locs[[#This Row],[Store Amenities_6]]="","",EssoCL_Locs[[#This Row],[Store Amenities_6]])</f>
        <v/>
      </c>
      <c r="AM55" s="16" t="str">
        <f>IF(EssoCL_Locs[[#This Row],[Store Amenities_7]]="","",EssoCL_Locs[[#This Row],[Store Amenities_7]])</f>
        <v/>
      </c>
      <c r="AN55" s="16" t="str">
        <f>IF(EssoCL_Locs[[#This Row],[Store Amenities_8]]="","",EssoCL_Locs[[#This Row],[Store Amenities_8]])</f>
        <v/>
      </c>
      <c r="AO55" s="16" t="str">
        <f>IF(EssoCL_Locs[[#This Row],[Store Amenities_9]]="","",EssoCL_Locs[[#This Row],[Store Amenities_9]])</f>
        <v/>
      </c>
      <c r="AP55" s="16" t="str">
        <f>IF(EssoCL_Locs[[#This Row],[Store Amenities_10]]="","",EssoCL_Locs[[#This Row],[Store Amenities_10]])</f>
        <v/>
      </c>
      <c r="AQ55" s="16" t="str">
        <f>IF(EssoCL_Locs[[#This Row],[Store Amenities_11]]="","",EssoCL_Locs[[#This Row],[Store Amenities_11]])</f>
        <v/>
      </c>
      <c r="AR55" s="16" t="str">
        <f>IF(EssoCL_Locs[[#This Row],[Store Amenities_12]]="","",EssoCL_Locs[[#This Row],[Store Amenities_12]])</f>
        <v/>
      </c>
      <c r="AS55" s="16" t="str">
        <f>IF(EssoCL_Locs[[#This Row],[Store Amenities_13]]="","",EssoCL_Locs[[#This Row],[Store Amenities_13]])</f>
        <v/>
      </c>
      <c r="AT55" s="16" t="str">
        <f>IF(EssoCL_Locs[[#This Row],[Store Amenities_14]]="","",EssoCL_Locs[[#This Row],[Store Amenities_14]])</f>
        <v/>
      </c>
      <c r="AU55" s="16" t="str">
        <f>IF(EssoCL_Locs[[#This Row],[Store Amenities_15]]="","",EssoCL_Locs[[#This Row],[Store Amenities_15]])</f>
        <v/>
      </c>
      <c r="AV55" s="16" t="s">
        <v>27</v>
      </c>
      <c r="AX55" s="45" t="str">
        <f t="shared" si="2"/>
        <v>49.839934/-97.208598</v>
      </c>
      <c r="AY55" s="41" t="str">
        <f t="shared" si="4"/>
        <v>[Diesel;Diesel]|[Gas at Cardlock;Gas at Cardlock]</v>
      </c>
      <c r="AZ55" s="42" t="str">
        <f t="shared" si="5"/>
        <v>[Diesel;Diesel]|[Gas at Cardlock;Gas at Cardlock]</v>
      </c>
      <c r="BA55" s="14" t="str">
        <f t="shared" si="3"/>
        <v>524564|Winnipeg Kenaston|524564 - Winnipeg Kenaston|49.839934/-97.208598|25 Lowson Cres||Winnipeg|MB|R3P 0T3|204-233-0848|CA|||||"[Diesel;Diesel]|[Gas at Cardlock;Gas at Cardlock]"|"[Diesel;Diesel]|[Gas at Cardlock;Gas at Cardlock]"|E</v>
      </c>
    </row>
    <row r="56" spans="1:53" x14ac:dyDescent="0.35">
      <c r="A56" s="20"/>
      <c r="B56" s="20" t="str">
        <f>TRIM(SourceTable[[#This Row],[EFS
SITE NUMBER]])</f>
        <v>524613</v>
      </c>
      <c r="C56" s="20" t="str">
        <f>SourceTable[[#This Row],[Location Name]]</f>
        <v>Regina Travel Centre</v>
      </c>
      <c r="D56" s="16" t="str">
        <f>EssoCL_Locs[[#This Row],[LocationID]] &amp; " - " &amp; EssoCL_Locs[[#This Row],[Location Name]]</f>
        <v>524613 - Regina Travel Centre</v>
      </c>
      <c r="E56" s="35">
        <f>SourceTable[[#This Row],[LATITUDE]]</f>
        <v>50.449525999999999</v>
      </c>
      <c r="F56" s="35">
        <f>SourceTable[[#This Row],[LONGITUDE]]</f>
        <v>-104.53151</v>
      </c>
      <c r="G56" s="35" t="str">
        <f>SourceTable[[#This Row],[Address]]</f>
        <v>1755 Prince of Wales Dr</v>
      </c>
      <c r="H56" s="20"/>
      <c r="I56" s="36" t="str">
        <f>SourceTable[[#This Row],[City]]</f>
        <v>Regina</v>
      </c>
      <c r="J56" s="35" t="str">
        <f>RIGHT(SourceTable[[#This Row],[Province]],2)</f>
        <v>SK</v>
      </c>
      <c r="K56" s="35" t="str">
        <f>SourceTable[[#This Row],[Postal Code ]]</f>
        <v>S4Z 1A5</v>
      </c>
      <c r="L56" s="16" t="str">
        <f>SourceTable[[#This Row],[PHONE]]</f>
        <v>306-789-3477</v>
      </c>
      <c r="M56" s="16" t="s">
        <v>42</v>
      </c>
      <c r="N56" s="16"/>
      <c r="O56" s="47" t="str">
        <f>IF(TRIM(SourceTable[[#This Row],[Status]])="Closed","&lt;ul&gt;&lt;li&gt;Temporarily closed.&lt;/li&gt;&lt;/ul&gt;","")</f>
        <v/>
      </c>
      <c r="P56" s="47" t="str">
        <f>IF(TRIM(SourceTable[[#This Row],[Status]])="Closed","Closed;Closed;Closed;Closed;Closed;Closed;Closed;","")</f>
        <v/>
      </c>
      <c r="Q56" s="15"/>
      <c r="R56" s="20" t="str">
        <f>IF(SourceTable[[#This Row],[DIESEL EFFICIENT™]]="Yes","Diesel Efficient","")</f>
        <v/>
      </c>
      <c r="S56" s="20" t="str">
        <f>IF(SourceTable[[#This Row],[DIESEL]]="Yes","Diesel","")</f>
        <v>Diesel</v>
      </c>
      <c r="T56" s="20" t="str">
        <f>IF(SourceTable[[#This Row],[DYED DIESEL]]="Yes","Dyed Diesel","")</f>
        <v/>
      </c>
      <c r="U56" s="20" t="str">
        <f>IF(SourceTable[[#This Row],[GAS AT CARDLOCK]]="Yes","Gas at Cardlock","")</f>
        <v/>
      </c>
      <c r="V56" s="20" t="str">
        <f>IF(SourceTable[[#This Row],[DYED GAS AT CARDLOCK]]="Yes","Dyed Gas At Cardlock","")</f>
        <v/>
      </c>
      <c r="W56" s="20" t="str">
        <f>IF(SourceTable[[#This Row],[BULK DEF]]="Yes","Bulk Def","")</f>
        <v>Bulk Def</v>
      </c>
      <c r="X56" s="16" t="str">
        <f>IF(SourceTable[[#This Row],[RESTAURANT]]="Yes","Restaurant","")</f>
        <v>Restaurant</v>
      </c>
      <c r="Y56" s="16" t="str">
        <f>IF(SourceTable[[#This Row],[FAST FOOD]]="Yes","Fast Food","")</f>
        <v>Fast Food</v>
      </c>
      <c r="Z56" s="16" t="str">
        <f>IF(SourceTable[[#This Row],[PARKING]]="Yes","Parking","")</f>
        <v>Parking</v>
      </c>
      <c r="AA56" s="16" t="str">
        <f>IF(SourceTable[[#This Row],[RESTROOMS]]="Yes","Restrooms","")</f>
        <v>Restrooms</v>
      </c>
      <c r="AB56" s="16" t="str">
        <f>IF(SourceTable[[#This Row],[STORE]]="Yes","Store","")</f>
        <v/>
      </c>
      <c r="AC56" s="16" t="str">
        <f>IF(SourceTable[[#This Row],[STORE 24/7]]="Yes","Store 24/7","")</f>
        <v>Store 24/7</v>
      </c>
      <c r="AD56" s="16" t="str">
        <f>IF(SourceTable[[#This Row],[SHOWERS]]="Yes","Showers","")</f>
        <v>Showers</v>
      </c>
      <c r="AE56" s="16"/>
      <c r="AF56" s="16"/>
      <c r="AG56" s="16" t="str">
        <f>IF(EssoCL_Locs[[#This Row],[Store Amenities_1]]="","",EssoCL_Locs[[#This Row],[Store Amenities_1]])</f>
        <v/>
      </c>
      <c r="AH56" s="16" t="str">
        <f>IF(EssoCL_Locs[[#This Row],[Store Amenities_2]]="","",EssoCL_Locs[[#This Row],[Store Amenities_2]])</f>
        <v>Diesel</v>
      </c>
      <c r="AI56" s="16" t="str">
        <f>IF(EssoCL_Locs[[#This Row],[Store Amenities_3]]="","",EssoCL_Locs[[#This Row],[Store Amenities_3]])</f>
        <v/>
      </c>
      <c r="AJ56" s="16" t="str">
        <f>IF(EssoCL_Locs[[#This Row],[Store Amenities_4]]="","",EssoCL_Locs[[#This Row],[Store Amenities_4]])</f>
        <v/>
      </c>
      <c r="AK56" s="16" t="str">
        <f>IF(EssoCL_Locs[[#This Row],[Store Amenities_5]]="","",EssoCL_Locs[[#This Row],[Store Amenities_5]])</f>
        <v/>
      </c>
      <c r="AL56" s="16" t="str">
        <f>IF(EssoCL_Locs[[#This Row],[Store Amenities_6]]="","",EssoCL_Locs[[#This Row],[Store Amenities_6]])</f>
        <v>Bulk Def</v>
      </c>
      <c r="AM56" s="16" t="str">
        <f>IF(EssoCL_Locs[[#This Row],[Store Amenities_7]]="","",EssoCL_Locs[[#This Row],[Store Amenities_7]])</f>
        <v>Restaurant</v>
      </c>
      <c r="AN56" s="16" t="str">
        <f>IF(EssoCL_Locs[[#This Row],[Store Amenities_8]]="","",EssoCL_Locs[[#This Row],[Store Amenities_8]])</f>
        <v>Fast Food</v>
      </c>
      <c r="AO56" s="16" t="str">
        <f>IF(EssoCL_Locs[[#This Row],[Store Amenities_9]]="","",EssoCL_Locs[[#This Row],[Store Amenities_9]])</f>
        <v>Parking</v>
      </c>
      <c r="AP56" s="16" t="str">
        <f>IF(EssoCL_Locs[[#This Row],[Store Amenities_10]]="","",EssoCL_Locs[[#This Row],[Store Amenities_10]])</f>
        <v>Restrooms</v>
      </c>
      <c r="AQ56" s="16" t="str">
        <f>IF(EssoCL_Locs[[#This Row],[Store Amenities_11]]="","",EssoCL_Locs[[#This Row],[Store Amenities_11]])</f>
        <v/>
      </c>
      <c r="AR56" s="16" t="str">
        <f>IF(EssoCL_Locs[[#This Row],[Store Amenities_12]]="","",EssoCL_Locs[[#This Row],[Store Amenities_12]])</f>
        <v>Store 24/7</v>
      </c>
      <c r="AS56" s="16" t="str">
        <f>IF(EssoCL_Locs[[#This Row],[Store Amenities_13]]="","",EssoCL_Locs[[#This Row],[Store Amenities_13]])</f>
        <v>Showers</v>
      </c>
      <c r="AT56" s="16" t="str">
        <f>IF(EssoCL_Locs[[#This Row],[Store Amenities_14]]="","",EssoCL_Locs[[#This Row],[Store Amenities_14]])</f>
        <v/>
      </c>
      <c r="AU56" s="16" t="str">
        <f>IF(EssoCL_Locs[[#This Row],[Store Amenities_15]]="","",EssoCL_Locs[[#This Row],[Store Amenities_15]])</f>
        <v/>
      </c>
      <c r="AV56" s="16" t="s">
        <v>27</v>
      </c>
      <c r="AX56" s="45" t="str">
        <f t="shared" si="2"/>
        <v>50.449526/-104.53151</v>
      </c>
      <c r="AY56" s="41" t="str">
        <f t="shared" si="4"/>
        <v>[Diesel;Diesel]|[Bulk Def;Bulk Def]|[Restaurant;Restaurant]|[Fast Food;Fast Food]|[Parking;Parking]|[Restrooms;Restrooms]|[Store 24/7;Store 24/7]|[Showers;Showers]</v>
      </c>
      <c r="AZ56" s="42" t="str">
        <f t="shared" si="5"/>
        <v>[Diesel;Diesel]|[Bulk Def;Bulk Def]|[Restaurant;Restaurant]|[Fast Food;Fast Food]|[Parking;Parking]|[Restrooms;Restrooms]|[Store 24/7;Store 24/7]|[Showers;Showers]</v>
      </c>
      <c r="BA56" s="14" t="str">
        <f t="shared" si="3"/>
        <v>524613|Regina Travel Centre|524613 - Regina Travel Centre|50.449526/-104.53151|1755 Prince of Wales Dr||Regina|SK|S4Z 1A5|306-789-3477|CA|||||"[Diesel;Diesel]|[Bulk Def;Bulk Def]|[Restaurant;Restaurant]|[Fast Food;Fast Food]|[Parking;Parking]|[Restrooms;Restrooms]|[Store 24/7;Store 24/7]|[Showers;Showers]"|"[Diesel;Diesel]|[Bulk Def;Bulk Def]|[Restaurant;Restaurant]|[Fast Food;Fast Food]|[Parking;Parking]|[Restrooms;Restrooms]|[Store 24/7;Store 24/7]|[Showers;Showers]"|E</v>
      </c>
    </row>
    <row r="57" spans="1:53" x14ac:dyDescent="0.35">
      <c r="A57" s="20"/>
      <c r="B57" s="20" t="str">
        <f>TRIM(SourceTable[[#This Row],[EFS
SITE NUMBER]])</f>
        <v>524562</v>
      </c>
      <c r="C57" s="20" t="str">
        <f>SourceTable[[#This Row],[Location Name]]</f>
        <v>Saskatoon Travel Centre</v>
      </c>
      <c r="D57" s="16" t="str">
        <f>EssoCL_Locs[[#This Row],[LocationID]] &amp; " - " &amp; EssoCL_Locs[[#This Row],[Location Name]]</f>
        <v>524562 - Saskatoon Travel Centre</v>
      </c>
      <c r="E57" s="35">
        <f>SourceTable[[#This Row],[LATITUDE]]</f>
        <v>52.192715999999997</v>
      </c>
      <c r="F57" s="35">
        <f>SourceTable[[#This Row],[LONGITUDE]]</f>
        <v>-106.688121</v>
      </c>
      <c r="G57" s="35" t="str">
        <f>SourceTable[[#This Row],[Address]]</f>
        <v>Hwy 16 &amp; Marquis Dr</v>
      </c>
      <c r="H57" s="20"/>
      <c r="I57" s="36" t="str">
        <f>SourceTable[[#This Row],[City]]</f>
        <v>Saskatoon</v>
      </c>
      <c r="J57" s="35" t="str">
        <f>RIGHT(SourceTable[[#This Row],[Province]],2)</f>
        <v>SK</v>
      </c>
      <c r="K57" s="35" t="str">
        <f>SourceTable[[#This Row],[Postal Code ]]</f>
        <v>S7R 1B6</v>
      </c>
      <c r="L57" s="16" t="str">
        <f>SourceTable[[#This Row],[PHONE]]</f>
        <v>306-653-2744</v>
      </c>
      <c r="M57" s="16" t="s">
        <v>42</v>
      </c>
      <c r="N57" s="16"/>
      <c r="O57" s="47" t="str">
        <f>IF(TRIM(SourceTable[[#This Row],[Status]])="Closed","&lt;ul&gt;&lt;li&gt;Temporarily closed.&lt;/li&gt;&lt;/ul&gt;","")</f>
        <v/>
      </c>
      <c r="P57" s="47" t="str">
        <f>IF(TRIM(SourceTable[[#This Row],[Status]])="Closed","Closed;Closed;Closed;Closed;Closed;Closed;Closed;","")</f>
        <v/>
      </c>
      <c r="Q57" s="15"/>
      <c r="R57" s="20" t="str">
        <f>IF(SourceTable[[#This Row],[DIESEL EFFICIENT™]]="Yes","Diesel Efficient","")</f>
        <v/>
      </c>
      <c r="S57" s="20" t="str">
        <f>IF(SourceTable[[#This Row],[DIESEL]]="Yes","Diesel","")</f>
        <v>Diesel</v>
      </c>
      <c r="T57" s="20" t="str">
        <f>IF(SourceTable[[#This Row],[DYED DIESEL]]="Yes","Dyed Diesel","")</f>
        <v/>
      </c>
      <c r="U57" s="20" t="str">
        <f>IF(SourceTable[[#This Row],[GAS AT CARDLOCK]]="Yes","Gas at Cardlock","")</f>
        <v/>
      </c>
      <c r="V57" s="20" t="str">
        <f>IF(SourceTable[[#This Row],[DYED GAS AT CARDLOCK]]="Yes","Dyed Gas At Cardlock","")</f>
        <v/>
      </c>
      <c r="W57" s="20" t="str">
        <f>IF(SourceTable[[#This Row],[BULK DEF]]="Yes","Bulk Def","")</f>
        <v>Bulk Def</v>
      </c>
      <c r="X57" s="16" t="str">
        <f>IF(SourceTable[[#This Row],[RESTAURANT]]="Yes","Restaurant","")</f>
        <v>Restaurant</v>
      </c>
      <c r="Y57" s="16" t="str">
        <f>IF(SourceTable[[#This Row],[FAST FOOD]]="Yes","Fast Food","")</f>
        <v/>
      </c>
      <c r="Z57" s="16" t="str">
        <f>IF(SourceTable[[#This Row],[PARKING]]="Yes","Parking","")</f>
        <v>Parking</v>
      </c>
      <c r="AA57" s="16" t="str">
        <f>IF(SourceTable[[#This Row],[RESTROOMS]]="Yes","Restrooms","")</f>
        <v>Restrooms</v>
      </c>
      <c r="AB57" s="16" t="str">
        <f>IF(SourceTable[[#This Row],[STORE]]="Yes","Store","")</f>
        <v/>
      </c>
      <c r="AC57" s="16" t="str">
        <f>IF(SourceTable[[#This Row],[STORE 24/7]]="Yes","Store 24/7","")</f>
        <v>Store 24/7</v>
      </c>
      <c r="AD57" s="16" t="str">
        <f>IF(SourceTable[[#This Row],[SHOWERS]]="Yes","Showers","")</f>
        <v>Showers</v>
      </c>
      <c r="AE57" s="16"/>
      <c r="AF57" s="16"/>
      <c r="AG57" s="16" t="str">
        <f>IF(EssoCL_Locs[[#This Row],[Store Amenities_1]]="","",EssoCL_Locs[[#This Row],[Store Amenities_1]])</f>
        <v/>
      </c>
      <c r="AH57" s="16" t="str">
        <f>IF(EssoCL_Locs[[#This Row],[Store Amenities_2]]="","",EssoCL_Locs[[#This Row],[Store Amenities_2]])</f>
        <v>Diesel</v>
      </c>
      <c r="AI57" s="16" t="str">
        <f>IF(EssoCL_Locs[[#This Row],[Store Amenities_3]]="","",EssoCL_Locs[[#This Row],[Store Amenities_3]])</f>
        <v/>
      </c>
      <c r="AJ57" s="16" t="str">
        <f>IF(EssoCL_Locs[[#This Row],[Store Amenities_4]]="","",EssoCL_Locs[[#This Row],[Store Amenities_4]])</f>
        <v/>
      </c>
      <c r="AK57" s="16" t="str">
        <f>IF(EssoCL_Locs[[#This Row],[Store Amenities_5]]="","",EssoCL_Locs[[#This Row],[Store Amenities_5]])</f>
        <v/>
      </c>
      <c r="AL57" s="16" t="str">
        <f>IF(EssoCL_Locs[[#This Row],[Store Amenities_6]]="","",EssoCL_Locs[[#This Row],[Store Amenities_6]])</f>
        <v>Bulk Def</v>
      </c>
      <c r="AM57" s="16" t="str">
        <f>IF(EssoCL_Locs[[#This Row],[Store Amenities_7]]="","",EssoCL_Locs[[#This Row],[Store Amenities_7]])</f>
        <v>Restaurant</v>
      </c>
      <c r="AN57" s="16" t="str">
        <f>IF(EssoCL_Locs[[#This Row],[Store Amenities_8]]="","",EssoCL_Locs[[#This Row],[Store Amenities_8]])</f>
        <v/>
      </c>
      <c r="AO57" s="16" t="str">
        <f>IF(EssoCL_Locs[[#This Row],[Store Amenities_9]]="","",EssoCL_Locs[[#This Row],[Store Amenities_9]])</f>
        <v>Parking</v>
      </c>
      <c r="AP57" s="16" t="str">
        <f>IF(EssoCL_Locs[[#This Row],[Store Amenities_10]]="","",EssoCL_Locs[[#This Row],[Store Amenities_10]])</f>
        <v>Restrooms</v>
      </c>
      <c r="AQ57" s="16" t="str">
        <f>IF(EssoCL_Locs[[#This Row],[Store Amenities_11]]="","",EssoCL_Locs[[#This Row],[Store Amenities_11]])</f>
        <v/>
      </c>
      <c r="AR57" s="16" t="str">
        <f>IF(EssoCL_Locs[[#This Row],[Store Amenities_12]]="","",EssoCL_Locs[[#This Row],[Store Amenities_12]])</f>
        <v>Store 24/7</v>
      </c>
      <c r="AS57" s="16" t="str">
        <f>IF(EssoCL_Locs[[#This Row],[Store Amenities_13]]="","",EssoCL_Locs[[#This Row],[Store Amenities_13]])</f>
        <v>Showers</v>
      </c>
      <c r="AT57" s="16" t="str">
        <f>IF(EssoCL_Locs[[#This Row],[Store Amenities_14]]="","",EssoCL_Locs[[#This Row],[Store Amenities_14]])</f>
        <v/>
      </c>
      <c r="AU57" s="16" t="str">
        <f>IF(EssoCL_Locs[[#This Row],[Store Amenities_15]]="","",EssoCL_Locs[[#This Row],[Store Amenities_15]])</f>
        <v/>
      </c>
      <c r="AV57" s="16" t="s">
        <v>27</v>
      </c>
      <c r="AX57" s="45" t="str">
        <f t="shared" si="2"/>
        <v>52.192716/-106.688121</v>
      </c>
      <c r="AY57" s="41" t="str">
        <f t="shared" si="4"/>
        <v>[Diesel;Diesel]|[Bulk Def;Bulk Def]|[Restaurant;Restaurant]|[Parking;Parking]|[Restrooms;Restrooms]|[Store 24/7;Store 24/7]|[Showers;Showers]</v>
      </c>
      <c r="AZ57" s="42" t="str">
        <f t="shared" si="5"/>
        <v>[Diesel;Diesel]|[Bulk Def;Bulk Def]|[Restaurant;Restaurant]|[Parking;Parking]|[Restrooms;Restrooms]|[Store 24/7;Store 24/7]|[Showers;Showers]</v>
      </c>
      <c r="BA57" s="14" t="str">
        <f t="shared" si="3"/>
        <v>524562|Saskatoon Travel Centre|524562 - Saskatoon Travel Centre|52.192716/-106.688121|Hwy 16 &amp; Marquis Dr||Saskatoon|SK|S7R 1B6|306-653-2744|CA|||||"[Diesel;Diesel]|[Bulk Def;Bulk Def]|[Restaurant;Restaurant]|[Parking;Parking]|[Restrooms;Restrooms]|[Store 24/7;Store 24/7]|[Showers;Showers]"|"[Diesel;Diesel]|[Bulk Def;Bulk Def]|[Restaurant;Restaurant]|[Parking;Parking]|[Restrooms;Restrooms]|[Store 24/7;Store 24/7]|[Showers;Showers]"|E</v>
      </c>
    </row>
    <row r="58" spans="1:53" x14ac:dyDescent="0.35">
      <c r="A58" s="20"/>
      <c r="B58" s="20" t="str">
        <f>TRIM(SourceTable[[#This Row],[EFS
SITE NUMBER]])</f>
        <v>524612</v>
      </c>
      <c r="C58" s="20" t="str">
        <f>SourceTable[[#This Row],[Location Name]]</f>
        <v>Swift Current East Travel Centre</v>
      </c>
      <c r="D58" s="16" t="str">
        <f>EssoCL_Locs[[#This Row],[LocationID]] &amp; " - " &amp; EssoCL_Locs[[#This Row],[Location Name]]</f>
        <v>524612 - Swift Current East Travel Centre</v>
      </c>
      <c r="E58" s="35">
        <f>SourceTable[[#This Row],[LATITUDE]]</f>
        <v>50.286673</v>
      </c>
      <c r="F58" s="35">
        <f>SourceTable[[#This Row],[LONGITUDE]]</f>
        <v>-107.82222400000001</v>
      </c>
      <c r="G58" s="35" t="str">
        <f>SourceTable[[#This Row],[Address]]</f>
        <v>1510 S Service Rd W</v>
      </c>
      <c r="H58" s="20"/>
      <c r="I58" s="36" t="str">
        <f>SourceTable[[#This Row],[City]]</f>
        <v>Swift Current</v>
      </c>
      <c r="J58" s="35" t="str">
        <f>RIGHT(SourceTable[[#This Row],[Province]],2)</f>
        <v>SK</v>
      </c>
      <c r="K58" s="35" t="str">
        <f>SourceTable[[#This Row],[Postal Code ]]</f>
        <v>S9H 3T1</v>
      </c>
      <c r="L58" s="16" t="str">
        <f>SourceTable[[#This Row],[PHONE]]</f>
        <v>306-773-6444</v>
      </c>
      <c r="M58" s="16" t="s">
        <v>42</v>
      </c>
      <c r="N58" s="16"/>
      <c r="O58" s="47" t="str">
        <f>IF(TRIM(SourceTable[[#This Row],[Status]])="Closed","&lt;ul&gt;&lt;li&gt;Temporarily closed.&lt;/li&gt;&lt;/ul&gt;","")</f>
        <v/>
      </c>
      <c r="P58" s="47" t="str">
        <f>IF(TRIM(SourceTable[[#This Row],[Status]])="Closed","Closed;Closed;Closed;Closed;Closed;Closed;Closed;","")</f>
        <v/>
      </c>
      <c r="Q58" s="15"/>
      <c r="R58" s="20" t="str">
        <f>IF(SourceTable[[#This Row],[DIESEL EFFICIENT™]]="Yes","Diesel Efficient","")</f>
        <v/>
      </c>
      <c r="S58" s="20" t="str">
        <f>IF(SourceTable[[#This Row],[DIESEL]]="Yes","Diesel","")</f>
        <v>Diesel</v>
      </c>
      <c r="T58" s="20" t="str">
        <f>IF(SourceTable[[#This Row],[DYED DIESEL]]="Yes","Dyed Diesel","")</f>
        <v/>
      </c>
      <c r="U58" s="20" t="str">
        <f>IF(SourceTable[[#This Row],[GAS AT CARDLOCK]]="Yes","Gas at Cardlock","")</f>
        <v>Gas at Cardlock</v>
      </c>
      <c r="V58" s="20" t="str">
        <f>IF(SourceTable[[#This Row],[DYED GAS AT CARDLOCK]]="Yes","Dyed Gas At Cardlock","")</f>
        <v/>
      </c>
      <c r="W58" s="20" t="str">
        <f>IF(SourceTable[[#This Row],[BULK DEF]]="Yes","Bulk Def","")</f>
        <v/>
      </c>
      <c r="X58" s="16" t="str">
        <f>IF(SourceTable[[#This Row],[RESTAURANT]]="Yes","Restaurant","")</f>
        <v>Restaurant</v>
      </c>
      <c r="Y58" s="16" t="str">
        <f>IF(SourceTable[[#This Row],[FAST FOOD]]="Yes","Fast Food","")</f>
        <v/>
      </c>
      <c r="Z58" s="16" t="str">
        <f>IF(SourceTable[[#This Row],[PARKING]]="Yes","Parking","")</f>
        <v>Parking</v>
      </c>
      <c r="AA58" s="16" t="str">
        <f>IF(SourceTable[[#This Row],[RESTROOMS]]="Yes","Restrooms","")</f>
        <v>Restrooms</v>
      </c>
      <c r="AB58" s="16" t="str">
        <f>IF(SourceTable[[#This Row],[STORE]]="Yes","Store","")</f>
        <v/>
      </c>
      <c r="AC58" s="16" t="str">
        <f>IF(SourceTable[[#This Row],[STORE 24/7]]="Yes","Store 24/7","")</f>
        <v>Store 24/7</v>
      </c>
      <c r="AD58" s="16" t="str">
        <f>IF(SourceTable[[#This Row],[SHOWERS]]="Yes","Showers","")</f>
        <v>Showers</v>
      </c>
      <c r="AE58" s="16"/>
      <c r="AF58" s="16"/>
      <c r="AG58" s="16" t="str">
        <f>IF(EssoCL_Locs[[#This Row],[Store Amenities_1]]="","",EssoCL_Locs[[#This Row],[Store Amenities_1]])</f>
        <v/>
      </c>
      <c r="AH58" s="16" t="str">
        <f>IF(EssoCL_Locs[[#This Row],[Store Amenities_2]]="","",EssoCL_Locs[[#This Row],[Store Amenities_2]])</f>
        <v>Diesel</v>
      </c>
      <c r="AI58" s="16" t="str">
        <f>IF(EssoCL_Locs[[#This Row],[Store Amenities_3]]="","",EssoCL_Locs[[#This Row],[Store Amenities_3]])</f>
        <v/>
      </c>
      <c r="AJ58" s="16" t="str">
        <f>IF(EssoCL_Locs[[#This Row],[Store Amenities_4]]="","",EssoCL_Locs[[#This Row],[Store Amenities_4]])</f>
        <v>Gas at Cardlock</v>
      </c>
      <c r="AK58" s="16" t="str">
        <f>IF(EssoCL_Locs[[#This Row],[Store Amenities_5]]="","",EssoCL_Locs[[#This Row],[Store Amenities_5]])</f>
        <v/>
      </c>
      <c r="AL58" s="16" t="str">
        <f>IF(EssoCL_Locs[[#This Row],[Store Amenities_6]]="","",EssoCL_Locs[[#This Row],[Store Amenities_6]])</f>
        <v/>
      </c>
      <c r="AM58" s="16" t="str">
        <f>IF(EssoCL_Locs[[#This Row],[Store Amenities_7]]="","",EssoCL_Locs[[#This Row],[Store Amenities_7]])</f>
        <v>Restaurant</v>
      </c>
      <c r="AN58" s="16" t="str">
        <f>IF(EssoCL_Locs[[#This Row],[Store Amenities_8]]="","",EssoCL_Locs[[#This Row],[Store Amenities_8]])</f>
        <v/>
      </c>
      <c r="AO58" s="16" t="str">
        <f>IF(EssoCL_Locs[[#This Row],[Store Amenities_9]]="","",EssoCL_Locs[[#This Row],[Store Amenities_9]])</f>
        <v>Parking</v>
      </c>
      <c r="AP58" s="16" t="str">
        <f>IF(EssoCL_Locs[[#This Row],[Store Amenities_10]]="","",EssoCL_Locs[[#This Row],[Store Amenities_10]])</f>
        <v>Restrooms</v>
      </c>
      <c r="AQ58" s="16" t="str">
        <f>IF(EssoCL_Locs[[#This Row],[Store Amenities_11]]="","",EssoCL_Locs[[#This Row],[Store Amenities_11]])</f>
        <v/>
      </c>
      <c r="AR58" s="16" t="str">
        <f>IF(EssoCL_Locs[[#This Row],[Store Amenities_12]]="","",EssoCL_Locs[[#This Row],[Store Amenities_12]])</f>
        <v>Store 24/7</v>
      </c>
      <c r="AS58" s="16" t="str">
        <f>IF(EssoCL_Locs[[#This Row],[Store Amenities_13]]="","",EssoCL_Locs[[#This Row],[Store Amenities_13]])</f>
        <v>Showers</v>
      </c>
      <c r="AT58" s="16" t="str">
        <f>IF(EssoCL_Locs[[#This Row],[Store Amenities_14]]="","",EssoCL_Locs[[#This Row],[Store Amenities_14]])</f>
        <v/>
      </c>
      <c r="AU58" s="16" t="str">
        <f>IF(EssoCL_Locs[[#This Row],[Store Amenities_15]]="","",EssoCL_Locs[[#This Row],[Store Amenities_15]])</f>
        <v/>
      </c>
      <c r="AV58" s="16" t="s">
        <v>27</v>
      </c>
      <c r="AX58" s="45" t="str">
        <f t="shared" si="2"/>
        <v>50.286673/-107.822224</v>
      </c>
      <c r="AY58" s="41" t="str">
        <f t="shared" si="4"/>
        <v>[Diesel;Diesel]|[Gas at Cardlock;Gas at Cardlock]|[Restaurant;Restaurant]|[Parking;Parking]|[Restrooms;Restrooms]|[Store 24/7;Store 24/7]|[Showers;Showers]</v>
      </c>
      <c r="AZ58" s="42" t="str">
        <f t="shared" si="5"/>
        <v>[Diesel;Diesel]|[Gas at Cardlock;Gas at Cardlock]|[Restaurant;Restaurant]|[Parking;Parking]|[Restrooms;Restrooms]|[Store 24/7;Store 24/7]|[Showers;Showers]</v>
      </c>
      <c r="BA58" s="14" t="str">
        <f t="shared" si="3"/>
        <v>524612|Swift Current East Travel Centre|524612 - Swift Current East Travel Centre|50.286673/-107.822224|1510 S Service Rd W||Swift Current|SK|S9H 3T1|306-773-6444|CA|||||"[Diesel;Diesel]|[Gas at Cardlock;Gas at Cardlock]|[Restaurant;Restaurant]|[Parking;Parking]|[Restrooms;Restrooms]|[Store 24/7;Store 24/7]|[Showers;Showers]"|"[Diesel;Diesel]|[Gas at Cardlock;Gas at Cardlock]|[Restaurant;Restaurant]|[Parking;Parking]|[Restrooms;Restrooms]|[Store 24/7;Store 24/7]|[Showers;Showers]"|E</v>
      </c>
    </row>
    <row r="59" spans="1:53" x14ac:dyDescent="0.35">
      <c r="A59" s="20"/>
      <c r="B59" s="20" t="str">
        <f>TRIM(SourceTable[[#This Row],[EFS
SITE NUMBER]])</f>
        <v>524593</v>
      </c>
      <c r="C59" s="20" t="str">
        <f>SourceTable[[#This Row],[Location Name]]</f>
        <v>Acheson Travel Centre</v>
      </c>
      <c r="D59" s="16" t="str">
        <f>EssoCL_Locs[[#This Row],[LocationID]] &amp; " - " &amp; EssoCL_Locs[[#This Row],[Location Name]]</f>
        <v>524593 - Acheson Travel Centre</v>
      </c>
      <c r="E59" s="35">
        <f>SourceTable[[#This Row],[LATITUDE]]</f>
        <v>53.563063999999997</v>
      </c>
      <c r="F59" s="35">
        <f>SourceTable[[#This Row],[LONGITUDE]]</f>
        <v>-113.765563</v>
      </c>
      <c r="G59" s="35" t="str">
        <f>SourceTable[[#This Row],[Address]]</f>
        <v>26304 Township Rd 531A</v>
      </c>
      <c r="H59" s="20"/>
      <c r="I59" s="36" t="str">
        <f>SourceTable[[#This Row],[City]]</f>
        <v>Acheson</v>
      </c>
      <c r="J59" s="35" t="str">
        <f>RIGHT(SourceTable[[#This Row],[Province]],2)</f>
        <v>AB</v>
      </c>
      <c r="K59" s="35" t="str">
        <f>SourceTable[[#This Row],[Postal Code ]]</f>
        <v>T7X 5A3</v>
      </c>
      <c r="L59" s="16" t="str">
        <f>SourceTable[[#This Row],[PHONE]]</f>
        <v>780-960-6649</v>
      </c>
      <c r="M59" s="16" t="s">
        <v>42</v>
      </c>
      <c r="N59" s="16"/>
      <c r="O59" s="47" t="str">
        <f>IF(TRIM(SourceTable[[#This Row],[Status]])="Closed","&lt;ul&gt;&lt;li&gt;Temporarily closed.&lt;/li&gt;&lt;/ul&gt;","")</f>
        <v/>
      </c>
      <c r="P59" s="47" t="str">
        <f>IF(TRIM(SourceTable[[#This Row],[Status]])="Closed","Closed;Closed;Closed;Closed;Closed;Closed;Closed;","")</f>
        <v/>
      </c>
      <c r="Q59" s="15"/>
      <c r="R59" s="20" t="str">
        <f>IF(SourceTable[[#This Row],[DIESEL EFFICIENT™]]="Yes","Diesel Efficient","")</f>
        <v/>
      </c>
      <c r="S59" s="20" t="str">
        <f>IF(SourceTable[[#This Row],[DIESEL]]="Yes","Diesel","")</f>
        <v>Diesel</v>
      </c>
      <c r="T59" s="20" t="str">
        <f>IF(SourceTable[[#This Row],[DYED DIESEL]]="Yes","Dyed Diesel","")</f>
        <v/>
      </c>
      <c r="U59" s="20" t="str">
        <f>IF(SourceTable[[#This Row],[GAS AT CARDLOCK]]="Yes","Gas at Cardlock","")</f>
        <v>Gas at Cardlock</v>
      </c>
      <c r="V59" s="20" t="str">
        <f>IF(SourceTable[[#This Row],[DYED GAS AT CARDLOCK]]="Yes","Dyed Gas At Cardlock","")</f>
        <v/>
      </c>
      <c r="W59" s="20" t="str">
        <f>IF(SourceTable[[#This Row],[BULK DEF]]="Yes","Bulk Def","")</f>
        <v>Bulk Def</v>
      </c>
      <c r="X59" s="16" t="str">
        <f>IF(SourceTable[[#This Row],[RESTAURANT]]="Yes","Restaurant","")</f>
        <v>Restaurant</v>
      </c>
      <c r="Y59" s="16" t="str">
        <f>IF(SourceTable[[#This Row],[FAST FOOD]]="Yes","Fast Food","")</f>
        <v/>
      </c>
      <c r="Z59" s="16" t="str">
        <f>IF(SourceTable[[#This Row],[PARKING]]="Yes","Parking","")</f>
        <v>Parking</v>
      </c>
      <c r="AA59" s="16" t="str">
        <f>IF(SourceTable[[#This Row],[RESTROOMS]]="Yes","Restrooms","")</f>
        <v>Restrooms</v>
      </c>
      <c r="AB59" s="16" t="str">
        <f>IF(SourceTable[[#This Row],[STORE]]="Yes","Store","")</f>
        <v/>
      </c>
      <c r="AC59" s="16" t="str">
        <f>IF(SourceTable[[#This Row],[STORE 24/7]]="Yes","Store 24/7","")</f>
        <v>Store 24/7</v>
      </c>
      <c r="AD59" s="16" t="str">
        <f>IF(SourceTable[[#This Row],[SHOWERS]]="Yes","Showers","")</f>
        <v>Showers</v>
      </c>
      <c r="AE59" s="16"/>
      <c r="AF59" s="16"/>
      <c r="AG59" s="16" t="str">
        <f>IF(EssoCL_Locs[[#This Row],[Store Amenities_1]]="","",EssoCL_Locs[[#This Row],[Store Amenities_1]])</f>
        <v/>
      </c>
      <c r="AH59" s="16" t="str">
        <f>IF(EssoCL_Locs[[#This Row],[Store Amenities_2]]="","",EssoCL_Locs[[#This Row],[Store Amenities_2]])</f>
        <v>Diesel</v>
      </c>
      <c r="AI59" s="16" t="str">
        <f>IF(EssoCL_Locs[[#This Row],[Store Amenities_3]]="","",EssoCL_Locs[[#This Row],[Store Amenities_3]])</f>
        <v/>
      </c>
      <c r="AJ59" s="16" t="str">
        <f>IF(EssoCL_Locs[[#This Row],[Store Amenities_4]]="","",EssoCL_Locs[[#This Row],[Store Amenities_4]])</f>
        <v>Gas at Cardlock</v>
      </c>
      <c r="AK59" s="16" t="str">
        <f>IF(EssoCL_Locs[[#This Row],[Store Amenities_5]]="","",EssoCL_Locs[[#This Row],[Store Amenities_5]])</f>
        <v/>
      </c>
      <c r="AL59" s="16" t="str">
        <f>IF(EssoCL_Locs[[#This Row],[Store Amenities_6]]="","",EssoCL_Locs[[#This Row],[Store Amenities_6]])</f>
        <v>Bulk Def</v>
      </c>
      <c r="AM59" s="16" t="str">
        <f>IF(EssoCL_Locs[[#This Row],[Store Amenities_7]]="","",EssoCL_Locs[[#This Row],[Store Amenities_7]])</f>
        <v>Restaurant</v>
      </c>
      <c r="AN59" s="16" t="str">
        <f>IF(EssoCL_Locs[[#This Row],[Store Amenities_8]]="","",EssoCL_Locs[[#This Row],[Store Amenities_8]])</f>
        <v/>
      </c>
      <c r="AO59" s="16" t="str">
        <f>IF(EssoCL_Locs[[#This Row],[Store Amenities_9]]="","",EssoCL_Locs[[#This Row],[Store Amenities_9]])</f>
        <v>Parking</v>
      </c>
      <c r="AP59" s="16" t="str">
        <f>IF(EssoCL_Locs[[#This Row],[Store Amenities_10]]="","",EssoCL_Locs[[#This Row],[Store Amenities_10]])</f>
        <v>Restrooms</v>
      </c>
      <c r="AQ59" s="16" t="str">
        <f>IF(EssoCL_Locs[[#This Row],[Store Amenities_11]]="","",EssoCL_Locs[[#This Row],[Store Amenities_11]])</f>
        <v/>
      </c>
      <c r="AR59" s="16" t="str">
        <f>IF(EssoCL_Locs[[#This Row],[Store Amenities_12]]="","",EssoCL_Locs[[#This Row],[Store Amenities_12]])</f>
        <v>Store 24/7</v>
      </c>
      <c r="AS59" s="16" t="str">
        <f>IF(EssoCL_Locs[[#This Row],[Store Amenities_13]]="","",EssoCL_Locs[[#This Row],[Store Amenities_13]])</f>
        <v>Showers</v>
      </c>
      <c r="AT59" s="16" t="str">
        <f>IF(EssoCL_Locs[[#This Row],[Store Amenities_14]]="","",EssoCL_Locs[[#This Row],[Store Amenities_14]])</f>
        <v/>
      </c>
      <c r="AU59" s="16" t="str">
        <f>IF(EssoCL_Locs[[#This Row],[Store Amenities_15]]="","",EssoCL_Locs[[#This Row],[Store Amenities_15]])</f>
        <v/>
      </c>
      <c r="AV59" s="16" t="s">
        <v>27</v>
      </c>
      <c r="AX59" s="45" t="str">
        <f t="shared" si="2"/>
        <v>53.563064/-113.765563</v>
      </c>
      <c r="AY59" s="41" t="str">
        <f t="shared" si="4"/>
        <v>[Diesel;Diesel]|[Gas at Cardlock;Gas at Cardlock]|[Bulk Def;Bulk Def]|[Restaurant;Restaurant]|[Parking;Parking]|[Restrooms;Restrooms]|[Store 24/7;Store 24/7]|[Showers;Showers]</v>
      </c>
      <c r="AZ59" s="42" t="str">
        <f t="shared" si="5"/>
        <v>[Diesel;Diesel]|[Gas at Cardlock;Gas at Cardlock]|[Bulk Def;Bulk Def]|[Restaurant;Restaurant]|[Parking;Parking]|[Restrooms;Restrooms]|[Store 24/7;Store 24/7]|[Showers;Showers]</v>
      </c>
      <c r="BA59" s="14" t="str">
        <f t="shared" si="3"/>
        <v>524593|Acheson Travel Centre|524593 - Acheson Travel Centre|53.563064/-113.765563|26304 Township Rd 531A||Acheson|AB|T7X 5A3|780-960-6649|CA|||||"[Diesel;Diesel]|[Gas at Cardlock;Gas at Cardlock]|[Bulk Def;Bulk Def]|[Restaurant;Restaurant]|[Parking;Parking]|[Restrooms;Restrooms]|[Store 24/7;Store 24/7]|[Showers;Showers]"|"[Diesel;Diesel]|[Gas at Cardlock;Gas at Cardlock]|[Bulk Def;Bulk Def]|[Restaurant;Restaurant]|[Parking;Parking]|[Restrooms;Restrooms]|[Store 24/7;Store 24/7]|[Showers;Showers]"|E</v>
      </c>
    </row>
    <row r="60" spans="1:53" x14ac:dyDescent="0.35">
      <c r="A60" s="20"/>
      <c r="B60" s="20" t="str">
        <f>TRIM(SourceTable[[#This Row],[EFS
SITE NUMBER]])</f>
        <v>524552</v>
      </c>
      <c r="C60" s="20" t="str">
        <f>SourceTable[[#This Row],[Location Name]]</f>
        <v>Calgary Wrangler Road</v>
      </c>
      <c r="D60" s="16" t="str">
        <f>EssoCL_Locs[[#This Row],[LocationID]] &amp; " - " &amp; EssoCL_Locs[[#This Row],[Location Name]]</f>
        <v>524552 - Calgary Wrangler Road</v>
      </c>
      <c r="E60" s="35">
        <f>SourceTable[[#This Row],[LATITUDE]]</f>
        <v>50.982818000000002</v>
      </c>
      <c r="F60" s="35">
        <f>SourceTable[[#This Row],[LONGITUDE]]</f>
        <v>-113.904855</v>
      </c>
      <c r="G60" s="35" t="str">
        <f>SourceTable[[#This Row],[Address]]</f>
        <v>234090 Wrangler Rd</v>
      </c>
      <c r="H60" s="20"/>
      <c r="I60" s="36" t="str">
        <f>SourceTable[[#This Row],[City]]</f>
        <v>Calgary</v>
      </c>
      <c r="J60" s="35" t="str">
        <f>RIGHT(SourceTable[[#This Row],[Province]],2)</f>
        <v>AB</v>
      </c>
      <c r="K60" s="35" t="str">
        <f>SourceTable[[#This Row],[Postal Code ]]</f>
        <v>T2P 2G6</v>
      </c>
      <c r="L60" s="16" t="str">
        <f>SourceTable[[#This Row],[PHONE]]</f>
        <v xml:space="preserve"> 403-531-5700</v>
      </c>
      <c r="M60" s="16" t="s">
        <v>42</v>
      </c>
      <c r="N60" s="16"/>
      <c r="O60" s="47" t="str">
        <f>IF(TRIM(SourceTable[[#This Row],[Status]])="Closed","&lt;ul&gt;&lt;li&gt;Temporarily closed.&lt;/li&gt;&lt;/ul&gt;","")</f>
        <v/>
      </c>
      <c r="P60" s="47" t="str">
        <f>IF(TRIM(SourceTable[[#This Row],[Status]])="Closed","Closed;Closed;Closed;Closed;Closed;Closed;Closed;","")</f>
        <v/>
      </c>
      <c r="Q60" s="15"/>
      <c r="R60" s="20" t="str">
        <f>IF(SourceTable[[#This Row],[DIESEL EFFICIENT™]]="Yes","Diesel Efficient","")</f>
        <v/>
      </c>
      <c r="S60" s="20" t="str">
        <f>IF(SourceTable[[#This Row],[DIESEL]]="Yes","Diesel","")</f>
        <v>Diesel</v>
      </c>
      <c r="T60" s="20" t="str">
        <f>IF(SourceTable[[#This Row],[DYED DIESEL]]="Yes","Dyed Diesel","")</f>
        <v>Dyed Diesel</v>
      </c>
      <c r="U60" s="20" t="str">
        <f>IF(SourceTable[[#This Row],[GAS AT CARDLOCK]]="Yes","Gas at Cardlock","")</f>
        <v>Gas at Cardlock</v>
      </c>
      <c r="V60" s="20" t="str">
        <f>IF(SourceTable[[#This Row],[DYED GAS AT CARDLOCK]]="Yes","Dyed Gas At Cardlock","")</f>
        <v/>
      </c>
      <c r="W60" s="20" t="str">
        <f>IF(SourceTable[[#This Row],[BULK DEF]]="Yes","Bulk Def","")</f>
        <v>Bulk Def</v>
      </c>
      <c r="X60" s="16" t="str">
        <f>IF(SourceTable[[#This Row],[RESTAURANT]]="Yes","Restaurant","")</f>
        <v/>
      </c>
      <c r="Y60" s="16" t="str">
        <f>IF(SourceTable[[#This Row],[FAST FOOD]]="Yes","Fast Food","")</f>
        <v/>
      </c>
      <c r="Z60" s="16" t="str">
        <f>IF(SourceTable[[#This Row],[PARKING]]="Yes","Parking","")</f>
        <v/>
      </c>
      <c r="AA60" s="16" t="str">
        <f>IF(SourceTable[[#This Row],[RESTROOMS]]="Yes","Restrooms","")</f>
        <v/>
      </c>
      <c r="AB60" s="16" t="str">
        <f>IF(SourceTable[[#This Row],[STORE]]="Yes","Store","")</f>
        <v/>
      </c>
      <c r="AC60" s="16" t="str">
        <f>IF(SourceTable[[#This Row],[STORE 24/7]]="Yes","Store 24/7","")</f>
        <v/>
      </c>
      <c r="AD60" s="16" t="str">
        <f>IF(SourceTable[[#This Row],[SHOWERS]]="Yes","Showers","")</f>
        <v/>
      </c>
      <c r="AE60" s="16"/>
      <c r="AF60" s="16"/>
      <c r="AG60" s="16" t="str">
        <f>IF(EssoCL_Locs[[#This Row],[Store Amenities_1]]="","",EssoCL_Locs[[#This Row],[Store Amenities_1]])</f>
        <v/>
      </c>
      <c r="AH60" s="16" t="str">
        <f>IF(EssoCL_Locs[[#This Row],[Store Amenities_2]]="","",EssoCL_Locs[[#This Row],[Store Amenities_2]])</f>
        <v>Diesel</v>
      </c>
      <c r="AI60" s="16" t="str">
        <f>IF(EssoCL_Locs[[#This Row],[Store Amenities_3]]="","",EssoCL_Locs[[#This Row],[Store Amenities_3]])</f>
        <v>Dyed Diesel</v>
      </c>
      <c r="AJ60" s="16" t="str">
        <f>IF(EssoCL_Locs[[#This Row],[Store Amenities_4]]="","",EssoCL_Locs[[#This Row],[Store Amenities_4]])</f>
        <v>Gas at Cardlock</v>
      </c>
      <c r="AK60" s="16" t="str">
        <f>IF(EssoCL_Locs[[#This Row],[Store Amenities_5]]="","",EssoCL_Locs[[#This Row],[Store Amenities_5]])</f>
        <v/>
      </c>
      <c r="AL60" s="16" t="str">
        <f>IF(EssoCL_Locs[[#This Row],[Store Amenities_6]]="","",EssoCL_Locs[[#This Row],[Store Amenities_6]])</f>
        <v>Bulk Def</v>
      </c>
      <c r="AM60" s="16" t="str">
        <f>IF(EssoCL_Locs[[#This Row],[Store Amenities_7]]="","",EssoCL_Locs[[#This Row],[Store Amenities_7]])</f>
        <v/>
      </c>
      <c r="AN60" s="16" t="str">
        <f>IF(EssoCL_Locs[[#This Row],[Store Amenities_8]]="","",EssoCL_Locs[[#This Row],[Store Amenities_8]])</f>
        <v/>
      </c>
      <c r="AO60" s="16" t="str">
        <f>IF(EssoCL_Locs[[#This Row],[Store Amenities_9]]="","",EssoCL_Locs[[#This Row],[Store Amenities_9]])</f>
        <v/>
      </c>
      <c r="AP60" s="16" t="str">
        <f>IF(EssoCL_Locs[[#This Row],[Store Amenities_10]]="","",EssoCL_Locs[[#This Row],[Store Amenities_10]])</f>
        <v/>
      </c>
      <c r="AQ60" s="16" t="str">
        <f>IF(EssoCL_Locs[[#This Row],[Store Amenities_11]]="","",EssoCL_Locs[[#This Row],[Store Amenities_11]])</f>
        <v/>
      </c>
      <c r="AR60" s="16" t="str">
        <f>IF(EssoCL_Locs[[#This Row],[Store Amenities_12]]="","",EssoCL_Locs[[#This Row],[Store Amenities_12]])</f>
        <v/>
      </c>
      <c r="AS60" s="16" t="str">
        <f>IF(EssoCL_Locs[[#This Row],[Store Amenities_13]]="","",EssoCL_Locs[[#This Row],[Store Amenities_13]])</f>
        <v/>
      </c>
      <c r="AT60" s="16" t="str">
        <f>IF(EssoCL_Locs[[#This Row],[Store Amenities_14]]="","",EssoCL_Locs[[#This Row],[Store Amenities_14]])</f>
        <v/>
      </c>
      <c r="AU60" s="16" t="str">
        <f>IF(EssoCL_Locs[[#This Row],[Store Amenities_15]]="","",EssoCL_Locs[[#This Row],[Store Amenities_15]])</f>
        <v/>
      </c>
      <c r="AV60" s="16" t="s">
        <v>27</v>
      </c>
      <c r="AX60" s="45" t="str">
        <f t="shared" si="2"/>
        <v>50.982818/-113.904855</v>
      </c>
      <c r="AY60" s="41" t="str">
        <f t="shared" si="4"/>
        <v>[Diesel;Diesel]|[Dyed Diesel;Dyed Diesel]|[Gas at Cardlock;Gas at Cardlock]|[Bulk Def;Bulk Def]</v>
      </c>
      <c r="AZ60" s="42" t="str">
        <f t="shared" si="5"/>
        <v>[Diesel;Diesel]|[Dyed Diesel;Dyed Diesel]|[Gas at Cardlock;Gas at Cardlock]|[Bulk Def;Bulk Def]</v>
      </c>
      <c r="BA60" s="14" t="str">
        <f t="shared" si="3"/>
        <v>524552|Calgary Wrangler Road|524552 - Calgary Wrangler Road|50.982818/-113.904855|234090 Wrangler Rd||Calgary|AB|T2P 2G6| 403-531-5700|CA|||||"[Diesel;Diesel]|[Dyed Diesel;Dyed Diesel]|[Gas at Cardlock;Gas at Cardlock]|[Bulk Def;Bulk Def]"|"[Diesel;Diesel]|[Dyed Diesel;Dyed Diesel]|[Gas at Cardlock;Gas at Cardlock]|[Bulk Def;Bulk Def]"|E</v>
      </c>
    </row>
    <row r="61" spans="1:53" x14ac:dyDescent="0.35">
      <c r="A61" s="20"/>
      <c r="B61" s="20" t="str">
        <f>TRIM(SourceTable[[#This Row],[EFS
SITE NUMBER]])</f>
        <v>524554</v>
      </c>
      <c r="C61" s="20" t="str">
        <f>SourceTable[[#This Row],[Location Name]]</f>
        <v>Calgary Meridian</v>
      </c>
      <c r="D61" s="16" t="str">
        <f>EssoCL_Locs[[#This Row],[LocationID]] &amp; " - " &amp; EssoCL_Locs[[#This Row],[Location Name]]</f>
        <v>524554 - Calgary Meridian</v>
      </c>
      <c r="E61" s="35">
        <f>SourceTable[[#This Row],[LATITUDE]]</f>
        <v>51.058601000000003</v>
      </c>
      <c r="F61" s="35">
        <f>SourceTable[[#This Row],[LONGITUDE]]</f>
        <v>-114.001177</v>
      </c>
      <c r="G61" s="35" t="str">
        <f>SourceTable[[#This Row],[Address]]</f>
        <v>2504 7 Ave NE</v>
      </c>
      <c r="H61" s="20"/>
      <c r="I61" s="36" t="str">
        <f>SourceTable[[#This Row],[City]]</f>
        <v>Calgary</v>
      </c>
      <c r="J61" s="35" t="str">
        <f>RIGHT(SourceTable[[#This Row],[Province]],2)</f>
        <v>AB</v>
      </c>
      <c r="K61" s="35" t="str">
        <f>SourceTable[[#This Row],[Postal Code ]]</f>
        <v>T2A 2L7</v>
      </c>
      <c r="L61" s="16" t="str">
        <f>SourceTable[[#This Row],[PHONE]]</f>
        <v>403-272-4745</v>
      </c>
      <c r="M61" s="16" t="s">
        <v>42</v>
      </c>
      <c r="N61" s="16"/>
      <c r="O61" s="47" t="str">
        <f>IF(TRIM(SourceTable[[#This Row],[Status]])="Closed","&lt;ul&gt;&lt;li&gt;Temporarily closed.&lt;/li&gt;&lt;/ul&gt;","")</f>
        <v/>
      </c>
      <c r="P61" s="47" t="str">
        <f>IF(TRIM(SourceTable[[#This Row],[Status]])="Closed","Closed;Closed;Closed;Closed;Closed;Closed;Closed;","")</f>
        <v/>
      </c>
      <c r="Q61" s="15"/>
      <c r="R61" s="20" t="str">
        <f>IF(SourceTable[[#This Row],[DIESEL EFFICIENT™]]="Yes","Diesel Efficient","")</f>
        <v/>
      </c>
      <c r="S61" s="20" t="str">
        <f>IF(SourceTable[[#This Row],[DIESEL]]="Yes","Diesel","")</f>
        <v>Diesel</v>
      </c>
      <c r="T61" s="20" t="str">
        <f>IF(SourceTable[[#This Row],[DYED DIESEL]]="Yes","Dyed Diesel","")</f>
        <v>Dyed Diesel</v>
      </c>
      <c r="U61" s="20" t="str">
        <f>IF(SourceTable[[#This Row],[GAS AT CARDLOCK]]="Yes","Gas at Cardlock","")</f>
        <v>Gas at Cardlock</v>
      </c>
      <c r="V61" s="20" t="str">
        <f>IF(SourceTable[[#This Row],[DYED GAS AT CARDLOCK]]="Yes","Dyed Gas At Cardlock","")</f>
        <v>Dyed Gas At Cardlock</v>
      </c>
      <c r="W61" s="20" t="str">
        <f>IF(SourceTable[[#This Row],[BULK DEF]]="Yes","Bulk Def","")</f>
        <v/>
      </c>
      <c r="X61" s="16" t="str">
        <f>IF(SourceTable[[#This Row],[RESTAURANT]]="Yes","Restaurant","")</f>
        <v/>
      </c>
      <c r="Y61" s="16" t="str">
        <f>IF(SourceTable[[#This Row],[FAST FOOD]]="Yes","Fast Food","")</f>
        <v/>
      </c>
      <c r="Z61" s="16" t="str">
        <f>IF(SourceTable[[#This Row],[PARKING]]="Yes","Parking","")</f>
        <v/>
      </c>
      <c r="AA61" s="16" t="str">
        <f>IF(SourceTable[[#This Row],[RESTROOMS]]="Yes","Restrooms","")</f>
        <v>Restrooms</v>
      </c>
      <c r="AB61" s="16" t="str">
        <f>IF(SourceTable[[#This Row],[STORE]]="Yes","Store","")</f>
        <v>Store</v>
      </c>
      <c r="AC61" s="16" t="str">
        <f>IF(SourceTable[[#This Row],[STORE 24/7]]="Yes","Store 24/7","")</f>
        <v/>
      </c>
      <c r="AD61" s="16" t="str">
        <f>IF(SourceTable[[#This Row],[SHOWERS]]="Yes","Showers","")</f>
        <v/>
      </c>
      <c r="AE61" s="16"/>
      <c r="AF61" s="16"/>
      <c r="AG61" s="16" t="str">
        <f>IF(EssoCL_Locs[[#This Row],[Store Amenities_1]]="","",EssoCL_Locs[[#This Row],[Store Amenities_1]])</f>
        <v/>
      </c>
      <c r="AH61" s="16" t="str">
        <f>IF(EssoCL_Locs[[#This Row],[Store Amenities_2]]="","",EssoCL_Locs[[#This Row],[Store Amenities_2]])</f>
        <v>Diesel</v>
      </c>
      <c r="AI61" s="16" t="str">
        <f>IF(EssoCL_Locs[[#This Row],[Store Amenities_3]]="","",EssoCL_Locs[[#This Row],[Store Amenities_3]])</f>
        <v>Dyed Diesel</v>
      </c>
      <c r="AJ61" s="16" t="str">
        <f>IF(EssoCL_Locs[[#This Row],[Store Amenities_4]]="","",EssoCL_Locs[[#This Row],[Store Amenities_4]])</f>
        <v>Gas at Cardlock</v>
      </c>
      <c r="AK61" s="16" t="str">
        <f>IF(EssoCL_Locs[[#This Row],[Store Amenities_5]]="","",EssoCL_Locs[[#This Row],[Store Amenities_5]])</f>
        <v>Dyed Gas At Cardlock</v>
      </c>
      <c r="AL61" s="16" t="str">
        <f>IF(EssoCL_Locs[[#This Row],[Store Amenities_6]]="","",EssoCL_Locs[[#This Row],[Store Amenities_6]])</f>
        <v/>
      </c>
      <c r="AM61" s="16" t="str">
        <f>IF(EssoCL_Locs[[#This Row],[Store Amenities_7]]="","",EssoCL_Locs[[#This Row],[Store Amenities_7]])</f>
        <v/>
      </c>
      <c r="AN61" s="16" t="str">
        <f>IF(EssoCL_Locs[[#This Row],[Store Amenities_8]]="","",EssoCL_Locs[[#This Row],[Store Amenities_8]])</f>
        <v/>
      </c>
      <c r="AO61" s="16" t="str">
        <f>IF(EssoCL_Locs[[#This Row],[Store Amenities_9]]="","",EssoCL_Locs[[#This Row],[Store Amenities_9]])</f>
        <v/>
      </c>
      <c r="AP61" s="16" t="str">
        <f>IF(EssoCL_Locs[[#This Row],[Store Amenities_10]]="","",EssoCL_Locs[[#This Row],[Store Amenities_10]])</f>
        <v>Restrooms</v>
      </c>
      <c r="AQ61" s="16" t="str">
        <f>IF(EssoCL_Locs[[#This Row],[Store Amenities_11]]="","",EssoCL_Locs[[#This Row],[Store Amenities_11]])</f>
        <v>Store</v>
      </c>
      <c r="AR61" s="16" t="str">
        <f>IF(EssoCL_Locs[[#This Row],[Store Amenities_12]]="","",EssoCL_Locs[[#This Row],[Store Amenities_12]])</f>
        <v/>
      </c>
      <c r="AS61" s="16" t="str">
        <f>IF(EssoCL_Locs[[#This Row],[Store Amenities_13]]="","",EssoCL_Locs[[#This Row],[Store Amenities_13]])</f>
        <v/>
      </c>
      <c r="AT61" s="16" t="str">
        <f>IF(EssoCL_Locs[[#This Row],[Store Amenities_14]]="","",EssoCL_Locs[[#This Row],[Store Amenities_14]])</f>
        <v/>
      </c>
      <c r="AU61" s="16" t="str">
        <f>IF(EssoCL_Locs[[#This Row],[Store Amenities_15]]="","",EssoCL_Locs[[#This Row],[Store Amenities_15]])</f>
        <v/>
      </c>
      <c r="AV61" s="16" t="s">
        <v>27</v>
      </c>
      <c r="AX61" s="45" t="str">
        <f t="shared" si="2"/>
        <v>51.058601/-114.001177</v>
      </c>
      <c r="AY61" s="41" t="str">
        <f t="shared" si="4"/>
        <v>[Diesel;Diesel]|[Dyed Diesel;Dyed Diesel]|[Gas at Cardlock;Gas at Cardlock]|[Dyed Gas At Cardlock;Dyed Gas At Cardlock]|[Restrooms;Restrooms]|[Store;Store]</v>
      </c>
      <c r="AZ61" s="42" t="str">
        <f t="shared" si="5"/>
        <v>[Diesel;Diesel]|[Dyed Diesel;Dyed Diesel]|[Gas at Cardlock;Gas at Cardlock]|[Dyed Gas At Cardlock;Dyed Gas At Cardlock]|[Restrooms;Restrooms]|[Store;Store]</v>
      </c>
      <c r="BA61" s="14" t="str">
        <f t="shared" si="3"/>
        <v>524554|Calgary Meridian|524554 - Calgary Meridian|51.058601/-114.001177|2504 7 Ave NE||Calgary|AB|T2A 2L7|403-272-4745|CA|||||"[Diesel;Diesel]|[Dyed Diesel;Dyed Diesel]|[Gas at Cardlock;Gas at Cardlock]|[Dyed Gas At Cardlock;Dyed Gas At Cardlock]|[Restrooms;Restrooms]|[Store;Store]"|"[Diesel;Diesel]|[Dyed Diesel;Dyed Diesel]|[Gas at Cardlock;Gas at Cardlock]|[Dyed Gas At Cardlock;Dyed Gas At Cardlock]|[Restrooms;Restrooms]|[Store;Store]"|E</v>
      </c>
    </row>
    <row r="62" spans="1:53" x14ac:dyDescent="0.35">
      <c r="A62" s="20"/>
      <c r="B62" s="20" t="str">
        <f>TRIM(SourceTable[[#This Row],[EFS
SITE NUMBER]])</f>
        <v>524545</v>
      </c>
      <c r="C62" s="20" t="str">
        <f>SourceTable[[#This Row],[Location Name]]</f>
        <v>Calgary Travel Centre</v>
      </c>
      <c r="D62" s="16" t="str">
        <f>EssoCL_Locs[[#This Row],[LocationID]] &amp; " - " &amp; EssoCL_Locs[[#This Row],[Location Name]]</f>
        <v>524545 - Calgary Travel Centre</v>
      </c>
      <c r="E62" s="35">
        <f>SourceTable[[#This Row],[LATITUDE]]</f>
        <v>51.081341999999999</v>
      </c>
      <c r="F62" s="35">
        <f>SourceTable[[#This Row],[LONGITUDE]]</f>
        <v>-113.999714</v>
      </c>
      <c r="G62" s="35" t="str">
        <f>SourceTable[[#This Row],[Address]]</f>
        <v>2525 32 Ave NE</v>
      </c>
      <c r="H62" s="20"/>
      <c r="I62" s="36" t="str">
        <f>SourceTable[[#This Row],[City]]</f>
        <v>Calgary</v>
      </c>
      <c r="J62" s="35" t="str">
        <f>RIGHT(SourceTable[[#This Row],[Province]],2)</f>
        <v>AB</v>
      </c>
      <c r="K62" s="35" t="str">
        <f>SourceTable[[#This Row],[Postal Code ]]</f>
        <v>T1Y 6B7</v>
      </c>
      <c r="L62" s="16" t="str">
        <f>SourceTable[[#This Row],[PHONE]]</f>
        <v> 403-291-1233</v>
      </c>
      <c r="M62" s="16" t="s">
        <v>42</v>
      </c>
      <c r="N62" s="16"/>
      <c r="O62" s="47" t="str">
        <f>IF(TRIM(SourceTable[[#This Row],[Status]])="Closed","&lt;ul&gt;&lt;li&gt;Temporarily closed.&lt;/li&gt;&lt;/ul&gt;","")</f>
        <v/>
      </c>
      <c r="P62" s="47" t="str">
        <f>IF(TRIM(SourceTable[[#This Row],[Status]])="Closed","Closed;Closed;Closed;Closed;Closed;Closed;Closed;","")</f>
        <v/>
      </c>
      <c r="Q62" s="15"/>
      <c r="R62" s="20" t="str">
        <f>IF(SourceTable[[#This Row],[DIESEL EFFICIENT™]]="Yes","Diesel Efficient","")</f>
        <v/>
      </c>
      <c r="S62" s="20" t="str">
        <f>IF(SourceTable[[#This Row],[DIESEL]]="Yes","Diesel","")</f>
        <v>Diesel</v>
      </c>
      <c r="T62" s="20" t="str">
        <f>IF(SourceTable[[#This Row],[DYED DIESEL]]="Yes","Dyed Diesel","")</f>
        <v/>
      </c>
      <c r="U62" s="20" t="str">
        <f>IF(SourceTable[[#This Row],[GAS AT CARDLOCK]]="Yes","Gas at Cardlock","")</f>
        <v>Gas at Cardlock</v>
      </c>
      <c r="V62" s="20" t="str">
        <f>IF(SourceTable[[#This Row],[DYED GAS AT CARDLOCK]]="Yes","Dyed Gas At Cardlock","")</f>
        <v/>
      </c>
      <c r="W62" s="20" t="str">
        <f>IF(SourceTable[[#This Row],[BULK DEF]]="Yes","Bulk Def","")</f>
        <v>Bulk Def</v>
      </c>
      <c r="X62" s="16" t="str">
        <f>IF(SourceTable[[#This Row],[RESTAURANT]]="Yes","Restaurant","")</f>
        <v>Restaurant</v>
      </c>
      <c r="Y62" s="16" t="str">
        <f>IF(SourceTable[[#This Row],[FAST FOOD]]="Yes","Fast Food","")</f>
        <v/>
      </c>
      <c r="Z62" s="16" t="str">
        <f>IF(SourceTable[[#This Row],[PARKING]]="Yes","Parking","")</f>
        <v>Parking</v>
      </c>
      <c r="AA62" s="16" t="str">
        <f>IF(SourceTable[[#This Row],[RESTROOMS]]="Yes","Restrooms","")</f>
        <v>Restrooms</v>
      </c>
      <c r="AB62" s="16" t="str">
        <f>IF(SourceTable[[#This Row],[STORE]]="Yes","Store","")</f>
        <v/>
      </c>
      <c r="AC62" s="16" t="str">
        <f>IF(SourceTable[[#This Row],[STORE 24/7]]="Yes","Store 24/7","")</f>
        <v>Store 24/7</v>
      </c>
      <c r="AD62" s="16" t="str">
        <f>IF(SourceTable[[#This Row],[SHOWERS]]="Yes","Showers","")</f>
        <v>Showers</v>
      </c>
      <c r="AE62" s="16"/>
      <c r="AF62" s="16"/>
      <c r="AG62" s="16" t="str">
        <f>IF(EssoCL_Locs[[#This Row],[Store Amenities_1]]="","",EssoCL_Locs[[#This Row],[Store Amenities_1]])</f>
        <v/>
      </c>
      <c r="AH62" s="16" t="str">
        <f>IF(EssoCL_Locs[[#This Row],[Store Amenities_2]]="","",EssoCL_Locs[[#This Row],[Store Amenities_2]])</f>
        <v>Diesel</v>
      </c>
      <c r="AI62" s="16" t="str">
        <f>IF(EssoCL_Locs[[#This Row],[Store Amenities_3]]="","",EssoCL_Locs[[#This Row],[Store Amenities_3]])</f>
        <v/>
      </c>
      <c r="AJ62" s="16" t="str">
        <f>IF(EssoCL_Locs[[#This Row],[Store Amenities_4]]="","",EssoCL_Locs[[#This Row],[Store Amenities_4]])</f>
        <v>Gas at Cardlock</v>
      </c>
      <c r="AK62" s="16" t="str">
        <f>IF(EssoCL_Locs[[#This Row],[Store Amenities_5]]="","",EssoCL_Locs[[#This Row],[Store Amenities_5]])</f>
        <v/>
      </c>
      <c r="AL62" s="16" t="str">
        <f>IF(EssoCL_Locs[[#This Row],[Store Amenities_6]]="","",EssoCL_Locs[[#This Row],[Store Amenities_6]])</f>
        <v>Bulk Def</v>
      </c>
      <c r="AM62" s="16" t="str">
        <f>IF(EssoCL_Locs[[#This Row],[Store Amenities_7]]="","",EssoCL_Locs[[#This Row],[Store Amenities_7]])</f>
        <v>Restaurant</v>
      </c>
      <c r="AN62" s="16" t="str">
        <f>IF(EssoCL_Locs[[#This Row],[Store Amenities_8]]="","",EssoCL_Locs[[#This Row],[Store Amenities_8]])</f>
        <v/>
      </c>
      <c r="AO62" s="16" t="str">
        <f>IF(EssoCL_Locs[[#This Row],[Store Amenities_9]]="","",EssoCL_Locs[[#This Row],[Store Amenities_9]])</f>
        <v>Parking</v>
      </c>
      <c r="AP62" s="16" t="str">
        <f>IF(EssoCL_Locs[[#This Row],[Store Amenities_10]]="","",EssoCL_Locs[[#This Row],[Store Amenities_10]])</f>
        <v>Restrooms</v>
      </c>
      <c r="AQ62" s="16" t="str">
        <f>IF(EssoCL_Locs[[#This Row],[Store Amenities_11]]="","",EssoCL_Locs[[#This Row],[Store Amenities_11]])</f>
        <v/>
      </c>
      <c r="AR62" s="16" t="str">
        <f>IF(EssoCL_Locs[[#This Row],[Store Amenities_12]]="","",EssoCL_Locs[[#This Row],[Store Amenities_12]])</f>
        <v>Store 24/7</v>
      </c>
      <c r="AS62" s="16" t="str">
        <f>IF(EssoCL_Locs[[#This Row],[Store Amenities_13]]="","",EssoCL_Locs[[#This Row],[Store Amenities_13]])</f>
        <v>Showers</v>
      </c>
      <c r="AT62" s="16" t="str">
        <f>IF(EssoCL_Locs[[#This Row],[Store Amenities_14]]="","",EssoCL_Locs[[#This Row],[Store Amenities_14]])</f>
        <v/>
      </c>
      <c r="AU62" s="16" t="str">
        <f>IF(EssoCL_Locs[[#This Row],[Store Amenities_15]]="","",EssoCL_Locs[[#This Row],[Store Amenities_15]])</f>
        <v/>
      </c>
      <c r="AV62" s="16" t="s">
        <v>27</v>
      </c>
      <c r="AX62" s="45" t="str">
        <f t="shared" si="2"/>
        <v>51.081342/-113.999714</v>
      </c>
      <c r="AY62" s="41" t="str">
        <f t="shared" si="4"/>
        <v>[Diesel;Diesel]|[Gas at Cardlock;Gas at Cardlock]|[Bulk Def;Bulk Def]|[Restaurant;Restaurant]|[Parking;Parking]|[Restrooms;Restrooms]|[Store 24/7;Store 24/7]|[Showers;Showers]</v>
      </c>
      <c r="AZ62" s="42" t="str">
        <f t="shared" si="5"/>
        <v>[Diesel;Diesel]|[Gas at Cardlock;Gas at Cardlock]|[Bulk Def;Bulk Def]|[Restaurant;Restaurant]|[Parking;Parking]|[Restrooms;Restrooms]|[Store 24/7;Store 24/7]|[Showers;Showers]</v>
      </c>
      <c r="BA62" s="14" t="str">
        <f t="shared" si="3"/>
        <v>524545|Calgary Travel Centre|524545 - Calgary Travel Centre|51.081342/-113.999714|2525 32 Ave NE||Calgary|AB|T1Y 6B7| 403-291-1233|CA|||||"[Diesel;Diesel]|[Gas at Cardlock;Gas at Cardlock]|[Bulk Def;Bulk Def]|[Restaurant;Restaurant]|[Parking;Parking]|[Restrooms;Restrooms]|[Store 24/7;Store 24/7]|[Showers;Showers]"|"[Diesel;Diesel]|[Gas at Cardlock;Gas at Cardlock]|[Bulk Def;Bulk Def]|[Restaurant;Restaurant]|[Parking;Parking]|[Restrooms;Restrooms]|[Store 24/7;Store 24/7]|[Showers;Showers]"|E</v>
      </c>
    </row>
    <row r="63" spans="1:53" x14ac:dyDescent="0.35">
      <c r="A63" s="20"/>
      <c r="B63" s="20" t="str">
        <f>TRIM(SourceTable[[#This Row],[EFS
SITE NUMBER]])</f>
        <v>524551</v>
      </c>
      <c r="C63" s="20" t="str">
        <f>SourceTable[[#This Row],[Location Name]]</f>
        <v>Calgary Eastlake Industrial</v>
      </c>
      <c r="D63" s="16" t="str">
        <f>EssoCL_Locs[[#This Row],[LocationID]] &amp; " - " &amp; EssoCL_Locs[[#This Row],[Location Name]]</f>
        <v>524551 - Calgary Eastlake Industrial</v>
      </c>
      <c r="E63" s="35">
        <f>SourceTable[[#This Row],[LATITUDE]]</f>
        <v>50.957500000000003</v>
      </c>
      <c r="F63" s="35">
        <f>SourceTable[[#This Row],[LONGITUDE]]</f>
        <v>-113.95917</v>
      </c>
      <c r="G63" s="35" t="str">
        <f>SourceTable[[#This Row],[Address]]</f>
        <v>5225 106 Ave SE</v>
      </c>
      <c r="H63" s="20"/>
      <c r="I63" s="36" t="str">
        <f>SourceTable[[#This Row],[City]]</f>
        <v>Calgary</v>
      </c>
      <c r="J63" s="35" t="str">
        <f>RIGHT(SourceTable[[#This Row],[Province]],2)</f>
        <v>AB</v>
      </c>
      <c r="K63" s="35" t="str">
        <f>SourceTable[[#This Row],[Postal Code ]]</f>
        <v>T2C 5E9</v>
      </c>
      <c r="L63" s="16" t="str">
        <f>SourceTable[[#This Row],[PHONE]]</f>
        <v> 403-236-5225</v>
      </c>
      <c r="M63" s="16" t="s">
        <v>42</v>
      </c>
      <c r="N63" s="16"/>
      <c r="O63" s="47" t="str">
        <f>IF(TRIM(SourceTable[[#This Row],[Status]])="Closed","&lt;ul&gt;&lt;li&gt;Temporarily closed.&lt;/li&gt;&lt;/ul&gt;","")</f>
        <v/>
      </c>
      <c r="P63" s="47" t="str">
        <f>IF(TRIM(SourceTable[[#This Row],[Status]])="Closed","Closed;Closed;Closed;Closed;Closed;Closed;Closed;","")</f>
        <v/>
      </c>
      <c r="Q63" s="15"/>
      <c r="R63" s="20" t="str">
        <f>IF(SourceTable[[#This Row],[DIESEL EFFICIENT™]]="Yes","Diesel Efficient","")</f>
        <v/>
      </c>
      <c r="S63" s="20" t="str">
        <f>IF(SourceTable[[#This Row],[DIESEL]]="Yes","Diesel","")</f>
        <v>Diesel</v>
      </c>
      <c r="T63" s="20" t="str">
        <f>IF(SourceTable[[#This Row],[DYED DIESEL]]="Yes","Dyed Diesel","")</f>
        <v>Dyed Diesel</v>
      </c>
      <c r="U63" s="20" t="str">
        <f>IF(SourceTable[[#This Row],[GAS AT CARDLOCK]]="Yes","Gas at Cardlock","")</f>
        <v>Gas at Cardlock</v>
      </c>
      <c r="V63" s="20" t="str">
        <f>IF(SourceTable[[#This Row],[DYED GAS AT CARDLOCK]]="Yes","Dyed Gas At Cardlock","")</f>
        <v/>
      </c>
      <c r="W63" s="20" t="str">
        <f>IF(SourceTable[[#This Row],[BULK DEF]]="Yes","Bulk Def","")</f>
        <v>Bulk Def</v>
      </c>
      <c r="X63" s="16" t="str">
        <f>IF(SourceTable[[#This Row],[RESTAURANT]]="Yes","Restaurant","")</f>
        <v/>
      </c>
      <c r="Y63" s="16" t="str">
        <f>IF(SourceTable[[#This Row],[FAST FOOD]]="Yes","Fast Food","")</f>
        <v/>
      </c>
      <c r="Z63" s="16" t="str">
        <f>IF(SourceTable[[#This Row],[PARKING]]="Yes","Parking","")</f>
        <v>Parking</v>
      </c>
      <c r="AA63" s="16" t="str">
        <f>IF(SourceTable[[#This Row],[RESTROOMS]]="Yes","Restrooms","")</f>
        <v>Restrooms</v>
      </c>
      <c r="AB63" s="16" t="str">
        <f>IF(SourceTable[[#This Row],[STORE]]="Yes","Store","")</f>
        <v>Store</v>
      </c>
      <c r="AC63" s="16" t="str">
        <f>IF(SourceTable[[#This Row],[STORE 24/7]]="Yes","Store 24/7","")</f>
        <v/>
      </c>
      <c r="AD63" s="16" t="str">
        <f>IF(SourceTable[[#This Row],[SHOWERS]]="Yes","Showers","")</f>
        <v/>
      </c>
      <c r="AE63" s="16"/>
      <c r="AF63" s="16"/>
      <c r="AG63" s="16" t="str">
        <f>IF(EssoCL_Locs[[#This Row],[Store Amenities_1]]="","",EssoCL_Locs[[#This Row],[Store Amenities_1]])</f>
        <v/>
      </c>
      <c r="AH63" s="16" t="str">
        <f>IF(EssoCL_Locs[[#This Row],[Store Amenities_2]]="","",EssoCL_Locs[[#This Row],[Store Amenities_2]])</f>
        <v>Diesel</v>
      </c>
      <c r="AI63" s="16" t="str">
        <f>IF(EssoCL_Locs[[#This Row],[Store Amenities_3]]="","",EssoCL_Locs[[#This Row],[Store Amenities_3]])</f>
        <v>Dyed Diesel</v>
      </c>
      <c r="AJ63" s="16" t="str">
        <f>IF(EssoCL_Locs[[#This Row],[Store Amenities_4]]="","",EssoCL_Locs[[#This Row],[Store Amenities_4]])</f>
        <v>Gas at Cardlock</v>
      </c>
      <c r="AK63" s="16" t="str">
        <f>IF(EssoCL_Locs[[#This Row],[Store Amenities_5]]="","",EssoCL_Locs[[#This Row],[Store Amenities_5]])</f>
        <v/>
      </c>
      <c r="AL63" s="16" t="str">
        <f>IF(EssoCL_Locs[[#This Row],[Store Amenities_6]]="","",EssoCL_Locs[[#This Row],[Store Amenities_6]])</f>
        <v>Bulk Def</v>
      </c>
      <c r="AM63" s="16" t="str">
        <f>IF(EssoCL_Locs[[#This Row],[Store Amenities_7]]="","",EssoCL_Locs[[#This Row],[Store Amenities_7]])</f>
        <v/>
      </c>
      <c r="AN63" s="16" t="str">
        <f>IF(EssoCL_Locs[[#This Row],[Store Amenities_8]]="","",EssoCL_Locs[[#This Row],[Store Amenities_8]])</f>
        <v/>
      </c>
      <c r="AO63" s="16" t="str">
        <f>IF(EssoCL_Locs[[#This Row],[Store Amenities_9]]="","",EssoCL_Locs[[#This Row],[Store Amenities_9]])</f>
        <v>Parking</v>
      </c>
      <c r="AP63" s="16" t="str">
        <f>IF(EssoCL_Locs[[#This Row],[Store Amenities_10]]="","",EssoCL_Locs[[#This Row],[Store Amenities_10]])</f>
        <v>Restrooms</v>
      </c>
      <c r="AQ63" s="16" t="str">
        <f>IF(EssoCL_Locs[[#This Row],[Store Amenities_11]]="","",EssoCL_Locs[[#This Row],[Store Amenities_11]])</f>
        <v>Store</v>
      </c>
      <c r="AR63" s="16" t="str">
        <f>IF(EssoCL_Locs[[#This Row],[Store Amenities_12]]="","",EssoCL_Locs[[#This Row],[Store Amenities_12]])</f>
        <v/>
      </c>
      <c r="AS63" s="16" t="str">
        <f>IF(EssoCL_Locs[[#This Row],[Store Amenities_13]]="","",EssoCL_Locs[[#This Row],[Store Amenities_13]])</f>
        <v/>
      </c>
      <c r="AT63" s="16" t="str">
        <f>IF(EssoCL_Locs[[#This Row],[Store Amenities_14]]="","",EssoCL_Locs[[#This Row],[Store Amenities_14]])</f>
        <v/>
      </c>
      <c r="AU63" s="16" t="str">
        <f>IF(EssoCL_Locs[[#This Row],[Store Amenities_15]]="","",EssoCL_Locs[[#This Row],[Store Amenities_15]])</f>
        <v/>
      </c>
      <c r="AV63" s="16" t="s">
        <v>27</v>
      </c>
      <c r="AX63" s="45" t="str">
        <f t="shared" si="2"/>
        <v>50.9575/-113.95917</v>
      </c>
      <c r="AY63" s="41" t="str">
        <f t="shared" si="4"/>
        <v>[Diesel;Diesel]|[Dyed Diesel;Dyed Diesel]|[Gas at Cardlock;Gas at Cardlock]|[Bulk Def;Bulk Def]|[Parking;Parking]|[Restrooms;Restrooms]|[Store;Store]</v>
      </c>
      <c r="AZ63" s="42" t="str">
        <f t="shared" si="5"/>
        <v>[Diesel;Diesel]|[Dyed Diesel;Dyed Diesel]|[Gas at Cardlock;Gas at Cardlock]|[Bulk Def;Bulk Def]|[Parking;Parking]|[Restrooms;Restrooms]|[Store;Store]</v>
      </c>
      <c r="BA63" s="14" t="str">
        <f t="shared" si="3"/>
        <v>524551|Calgary Eastlake Industrial|524551 - Calgary Eastlake Industrial|50.9575/-113.95917|5225 106 Ave SE||Calgary|AB|T2C 5E9| 403-236-5225|CA|||||"[Diesel;Diesel]|[Dyed Diesel;Dyed Diesel]|[Gas at Cardlock;Gas at Cardlock]|[Bulk Def;Bulk Def]|[Parking;Parking]|[Restrooms;Restrooms]|[Store;Store]"|"[Diesel;Diesel]|[Dyed Diesel;Dyed Diesel]|[Gas at Cardlock;Gas at Cardlock]|[Bulk Def;Bulk Def]|[Parking;Parking]|[Restrooms;Restrooms]|[Store;Store]"|E</v>
      </c>
    </row>
    <row r="64" spans="1:53" x14ac:dyDescent="0.35">
      <c r="A64" s="20"/>
      <c r="B64" s="20" t="str">
        <f>TRIM(SourceTable[[#This Row],[EFS
SITE NUMBER]])</f>
        <v>524602</v>
      </c>
      <c r="C64" s="20" t="str">
        <f>SourceTable[[#This Row],[Location Name]]</f>
        <v>Drayton Valley</v>
      </c>
      <c r="D64" s="16" t="str">
        <f>EssoCL_Locs[[#This Row],[LocationID]] &amp; " - " &amp; EssoCL_Locs[[#This Row],[Location Name]]</f>
        <v>524602 - Drayton Valley</v>
      </c>
      <c r="E64" s="35">
        <f>SourceTable[[#This Row],[LATITUDE]]</f>
        <v>53.224350000000001</v>
      </c>
      <c r="F64" s="35">
        <f>SourceTable[[#This Row],[LONGITUDE]]</f>
        <v>-114.999723</v>
      </c>
      <c r="G64" s="35" t="str">
        <f>SourceTable[[#This Row],[Address]]</f>
        <v>5201 62 St</v>
      </c>
      <c r="H64" s="20"/>
      <c r="I64" s="36" t="str">
        <f>SourceTable[[#This Row],[City]]</f>
        <v>Drayton Valley</v>
      </c>
      <c r="J64" s="35" t="str">
        <f>RIGHT(SourceTable[[#This Row],[Province]],2)</f>
        <v>AB</v>
      </c>
      <c r="K64" s="35" t="str">
        <f>SourceTable[[#This Row],[Postal Code ]]</f>
        <v>T7A 1S3</v>
      </c>
      <c r="L64" s="16" t="str">
        <f>SourceTable[[#This Row],[PHONE]]</f>
        <v>780-413-1826</v>
      </c>
      <c r="M64" s="16" t="s">
        <v>42</v>
      </c>
      <c r="N64" s="16"/>
      <c r="O64" s="47" t="str">
        <f>IF(TRIM(SourceTable[[#This Row],[Status]])="Closed","&lt;ul&gt;&lt;li&gt;Temporarily closed.&lt;/li&gt;&lt;/ul&gt;","")</f>
        <v/>
      </c>
      <c r="P64" s="47" t="str">
        <f>IF(TRIM(SourceTable[[#This Row],[Status]])="Closed","Closed;Closed;Closed;Closed;Closed;Closed;Closed;","")</f>
        <v/>
      </c>
      <c r="Q64" s="15"/>
      <c r="R64" s="20" t="str">
        <f>IF(SourceTable[[#This Row],[DIESEL EFFICIENT™]]="Yes","Diesel Efficient","")</f>
        <v/>
      </c>
      <c r="S64" s="20" t="str">
        <f>IF(SourceTable[[#This Row],[DIESEL]]="Yes","Diesel","")</f>
        <v>Diesel</v>
      </c>
      <c r="T64" s="20" t="str">
        <f>IF(SourceTable[[#This Row],[DYED DIESEL]]="Yes","Dyed Diesel","")</f>
        <v>Dyed Diesel</v>
      </c>
      <c r="U64" s="20" t="str">
        <f>IF(SourceTable[[#This Row],[GAS AT CARDLOCK]]="Yes","Gas at Cardlock","")</f>
        <v>Gas at Cardlock</v>
      </c>
      <c r="V64" s="20" t="str">
        <f>IF(SourceTable[[#This Row],[DYED GAS AT CARDLOCK]]="Yes","Dyed Gas At Cardlock","")</f>
        <v/>
      </c>
      <c r="W64" s="20" t="str">
        <f>IF(SourceTable[[#This Row],[BULK DEF]]="Yes","Bulk Def","")</f>
        <v/>
      </c>
      <c r="X64" s="16" t="str">
        <f>IF(SourceTable[[#This Row],[RESTAURANT]]="Yes","Restaurant","")</f>
        <v/>
      </c>
      <c r="Y64" s="16" t="str">
        <f>IF(SourceTable[[#This Row],[FAST FOOD]]="Yes","Fast Food","")</f>
        <v/>
      </c>
      <c r="Z64" s="16" t="str">
        <f>IF(SourceTable[[#This Row],[PARKING]]="Yes","Parking","")</f>
        <v/>
      </c>
      <c r="AA64" s="16" t="str">
        <f>IF(SourceTable[[#This Row],[RESTROOMS]]="Yes","Restrooms","")</f>
        <v/>
      </c>
      <c r="AB64" s="16" t="str">
        <f>IF(SourceTable[[#This Row],[STORE]]="Yes","Store","")</f>
        <v/>
      </c>
      <c r="AC64" s="16" t="str">
        <f>IF(SourceTable[[#This Row],[STORE 24/7]]="Yes","Store 24/7","")</f>
        <v/>
      </c>
      <c r="AD64" s="16" t="str">
        <f>IF(SourceTable[[#This Row],[SHOWERS]]="Yes","Showers","")</f>
        <v/>
      </c>
      <c r="AE64" s="16"/>
      <c r="AF64" s="16"/>
      <c r="AG64" s="16" t="str">
        <f>IF(EssoCL_Locs[[#This Row],[Store Amenities_1]]="","",EssoCL_Locs[[#This Row],[Store Amenities_1]])</f>
        <v/>
      </c>
      <c r="AH64" s="16" t="str">
        <f>IF(EssoCL_Locs[[#This Row],[Store Amenities_2]]="","",EssoCL_Locs[[#This Row],[Store Amenities_2]])</f>
        <v>Diesel</v>
      </c>
      <c r="AI64" s="16" t="str">
        <f>IF(EssoCL_Locs[[#This Row],[Store Amenities_3]]="","",EssoCL_Locs[[#This Row],[Store Amenities_3]])</f>
        <v>Dyed Diesel</v>
      </c>
      <c r="AJ64" s="16" t="str">
        <f>IF(EssoCL_Locs[[#This Row],[Store Amenities_4]]="","",EssoCL_Locs[[#This Row],[Store Amenities_4]])</f>
        <v>Gas at Cardlock</v>
      </c>
      <c r="AK64" s="16" t="str">
        <f>IF(EssoCL_Locs[[#This Row],[Store Amenities_5]]="","",EssoCL_Locs[[#This Row],[Store Amenities_5]])</f>
        <v/>
      </c>
      <c r="AL64" s="16" t="str">
        <f>IF(EssoCL_Locs[[#This Row],[Store Amenities_6]]="","",EssoCL_Locs[[#This Row],[Store Amenities_6]])</f>
        <v/>
      </c>
      <c r="AM64" s="16" t="str">
        <f>IF(EssoCL_Locs[[#This Row],[Store Amenities_7]]="","",EssoCL_Locs[[#This Row],[Store Amenities_7]])</f>
        <v/>
      </c>
      <c r="AN64" s="16" t="str">
        <f>IF(EssoCL_Locs[[#This Row],[Store Amenities_8]]="","",EssoCL_Locs[[#This Row],[Store Amenities_8]])</f>
        <v/>
      </c>
      <c r="AO64" s="16" t="str">
        <f>IF(EssoCL_Locs[[#This Row],[Store Amenities_9]]="","",EssoCL_Locs[[#This Row],[Store Amenities_9]])</f>
        <v/>
      </c>
      <c r="AP64" s="16" t="str">
        <f>IF(EssoCL_Locs[[#This Row],[Store Amenities_10]]="","",EssoCL_Locs[[#This Row],[Store Amenities_10]])</f>
        <v/>
      </c>
      <c r="AQ64" s="16" t="str">
        <f>IF(EssoCL_Locs[[#This Row],[Store Amenities_11]]="","",EssoCL_Locs[[#This Row],[Store Amenities_11]])</f>
        <v/>
      </c>
      <c r="AR64" s="16" t="str">
        <f>IF(EssoCL_Locs[[#This Row],[Store Amenities_12]]="","",EssoCL_Locs[[#This Row],[Store Amenities_12]])</f>
        <v/>
      </c>
      <c r="AS64" s="16" t="str">
        <f>IF(EssoCL_Locs[[#This Row],[Store Amenities_13]]="","",EssoCL_Locs[[#This Row],[Store Amenities_13]])</f>
        <v/>
      </c>
      <c r="AT64" s="16" t="str">
        <f>IF(EssoCL_Locs[[#This Row],[Store Amenities_14]]="","",EssoCL_Locs[[#This Row],[Store Amenities_14]])</f>
        <v/>
      </c>
      <c r="AU64" s="16" t="str">
        <f>IF(EssoCL_Locs[[#This Row],[Store Amenities_15]]="","",EssoCL_Locs[[#This Row],[Store Amenities_15]])</f>
        <v/>
      </c>
      <c r="AV64" s="16" t="s">
        <v>27</v>
      </c>
      <c r="AX64" s="45" t="str">
        <f t="shared" si="2"/>
        <v>53.22435/-114.999723</v>
      </c>
      <c r="AY64" s="41" t="str">
        <f t="shared" si="4"/>
        <v>[Diesel;Diesel]|[Dyed Diesel;Dyed Diesel]|[Gas at Cardlock;Gas at Cardlock]</v>
      </c>
      <c r="AZ64" s="42" t="str">
        <f t="shared" si="5"/>
        <v>[Diesel;Diesel]|[Dyed Diesel;Dyed Diesel]|[Gas at Cardlock;Gas at Cardlock]</v>
      </c>
      <c r="BA64" s="14" t="str">
        <f t="shared" si="3"/>
        <v>524602|Drayton Valley|524602 - Drayton Valley|53.22435/-114.999723|5201 62 St||Drayton Valley|AB|T7A 1S3|780-413-1826|CA|||||"[Diesel;Diesel]|[Dyed Diesel;Dyed Diesel]|[Gas at Cardlock;Gas at Cardlock]"|"[Diesel;Diesel]|[Dyed Diesel;Dyed Diesel]|[Gas at Cardlock;Gas at Cardlock]"|E</v>
      </c>
    </row>
    <row r="65" spans="1:53" x14ac:dyDescent="0.35">
      <c r="A65" s="20"/>
      <c r="B65" s="20" t="str">
        <f>TRIM(SourceTable[[#This Row],[EFS
SITE NUMBER]])</f>
        <v>524590</v>
      </c>
      <c r="C65" s="20" t="str">
        <f>SourceTable[[#This Row],[Location Name]]</f>
        <v>Edmonton West Industrial</v>
      </c>
      <c r="D65" s="16" t="str">
        <f>EssoCL_Locs[[#This Row],[LocationID]] &amp; " - " &amp; EssoCL_Locs[[#This Row],[Location Name]]</f>
        <v>524590 - Edmonton West Industrial</v>
      </c>
      <c r="E65" s="35">
        <f>SourceTable[[#This Row],[LATITUDE]]</f>
        <v>53.563090000000003</v>
      </c>
      <c r="F65" s="35">
        <f>SourceTable[[#This Row],[LONGITUDE]]</f>
        <v>-113.597583</v>
      </c>
      <c r="G65" s="35" t="str">
        <f>SourceTable[[#This Row],[Address]]</f>
        <v>16002 114 Ave</v>
      </c>
      <c r="H65" s="20"/>
      <c r="I65" s="36" t="str">
        <f>SourceTable[[#This Row],[City]]</f>
        <v>Edmonton</v>
      </c>
      <c r="J65" s="35" t="str">
        <f>RIGHT(SourceTable[[#This Row],[Province]],2)</f>
        <v>AB</v>
      </c>
      <c r="K65" s="35" t="str">
        <f>SourceTable[[#This Row],[Postal Code ]]</f>
        <v>T5M 2Z5</v>
      </c>
      <c r="L65" s="16" t="str">
        <f>SourceTable[[#This Row],[PHONE]]</f>
        <v>780-405-4785</v>
      </c>
      <c r="M65" s="16" t="s">
        <v>42</v>
      </c>
      <c r="N65" s="16"/>
      <c r="O65" s="47" t="str">
        <f>IF(TRIM(SourceTable[[#This Row],[Status]])="Closed","&lt;ul&gt;&lt;li&gt;Temporarily closed.&lt;/li&gt;&lt;/ul&gt;","")</f>
        <v/>
      </c>
      <c r="P65" s="47" t="str">
        <f>IF(TRIM(SourceTable[[#This Row],[Status]])="Closed","Closed;Closed;Closed;Closed;Closed;Closed;Closed;","")</f>
        <v/>
      </c>
      <c r="Q65" s="15"/>
      <c r="R65" s="20" t="str">
        <f>IF(SourceTable[[#This Row],[DIESEL EFFICIENT™]]="Yes","Diesel Efficient","")</f>
        <v/>
      </c>
      <c r="S65" s="20" t="str">
        <f>IF(SourceTable[[#This Row],[DIESEL]]="Yes","Diesel","")</f>
        <v>Diesel</v>
      </c>
      <c r="T65" s="20" t="str">
        <f>IF(SourceTable[[#This Row],[DYED DIESEL]]="Yes","Dyed Diesel","")</f>
        <v/>
      </c>
      <c r="U65" s="20" t="str">
        <f>IF(SourceTable[[#This Row],[GAS AT CARDLOCK]]="Yes","Gas at Cardlock","")</f>
        <v/>
      </c>
      <c r="V65" s="20" t="str">
        <f>IF(SourceTable[[#This Row],[DYED GAS AT CARDLOCK]]="Yes","Dyed Gas At Cardlock","")</f>
        <v/>
      </c>
      <c r="W65" s="20" t="str">
        <f>IF(SourceTable[[#This Row],[BULK DEF]]="Yes","Bulk Def","")</f>
        <v/>
      </c>
      <c r="X65" s="16" t="str">
        <f>IF(SourceTable[[#This Row],[RESTAURANT]]="Yes","Restaurant","")</f>
        <v/>
      </c>
      <c r="Y65" s="16" t="str">
        <f>IF(SourceTable[[#This Row],[FAST FOOD]]="Yes","Fast Food","")</f>
        <v/>
      </c>
      <c r="Z65" s="16" t="str">
        <f>IF(SourceTable[[#This Row],[PARKING]]="Yes","Parking","")</f>
        <v/>
      </c>
      <c r="AA65" s="16" t="str">
        <f>IF(SourceTable[[#This Row],[RESTROOMS]]="Yes","Restrooms","")</f>
        <v>Restrooms</v>
      </c>
      <c r="AB65" s="16" t="str">
        <f>IF(SourceTable[[#This Row],[STORE]]="Yes","Store","")</f>
        <v>Store</v>
      </c>
      <c r="AC65" s="16" t="str">
        <f>IF(SourceTable[[#This Row],[STORE 24/7]]="Yes","Store 24/7","")</f>
        <v/>
      </c>
      <c r="AD65" s="16" t="str">
        <f>IF(SourceTable[[#This Row],[SHOWERS]]="Yes","Showers","")</f>
        <v/>
      </c>
      <c r="AE65" s="16"/>
      <c r="AF65" s="16"/>
      <c r="AG65" s="16" t="str">
        <f>IF(EssoCL_Locs[[#This Row],[Store Amenities_1]]="","",EssoCL_Locs[[#This Row],[Store Amenities_1]])</f>
        <v/>
      </c>
      <c r="AH65" s="16" t="str">
        <f>IF(EssoCL_Locs[[#This Row],[Store Amenities_2]]="","",EssoCL_Locs[[#This Row],[Store Amenities_2]])</f>
        <v>Diesel</v>
      </c>
      <c r="AI65" s="16" t="str">
        <f>IF(EssoCL_Locs[[#This Row],[Store Amenities_3]]="","",EssoCL_Locs[[#This Row],[Store Amenities_3]])</f>
        <v/>
      </c>
      <c r="AJ65" s="16" t="str">
        <f>IF(EssoCL_Locs[[#This Row],[Store Amenities_4]]="","",EssoCL_Locs[[#This Row],[Store Amenities_4]])</f>
        <v/>
      </c>
      <c r="AK65" s="16" t="str">
        <f>IF(EssoCL_Locs[[#This Row],[Store Amenities_5]]="","",EssoCL_Locs[[#This Row],[Store Amenities_5]])</f>
        <v/>
      </c>
      <c r="AL65" s="16" t="str">
        <f>IF(EssoCL_Locs[[#This Row],[Store Amenities_6]]="","",EssoCL_Locs[[#This Row],[Store Amenities_6]])</f>
        <v/>
      </c>
      <c r="AM65" s="16" t="str">
        <f>IF(EssoCL_Locs[[#This Row],[Store Amenities_7]]="","",EssoCL_Locs[[#This Row],[Store Amenities_7]])</f>
        <v/>
      </c>
      <c r="AN65" s="16" t="str">
        <f>IF(EssoCL_Locs[[#This Row],[Store Amenities_8]]="","",EssoCL_Locs[[#This Row],[Store Amenities_8]])</f>
        <v/>
      </c>
      <c r="AO65" s="16" t="str">
        <f>IF(EssoCL_Locs[[#This Row],[Store Amenities_9]]="","",EssoCL_Locs[[#This Row],[Store Amenities_9]])</f>
        <v/>
      </c>
      <c r="AP65" s="16" t="str">
        <f>IF(EssoCL_Locs[[#This Row],[Store Amenities_10]]="","",EssoCL_Locs[[#This Row],[Store Amenities_10]])</f>
        <v>Restrooms</v>
      </c>
      <c r="AQ65" s="16" t="str">
        <f>IF(EssoCL_Locs[[#This Row],[Store Amenities_11]]="","",EssoCL_Locs[[#This Row],[Store Amenities_11]])</f>
        <v>Store</v>
      </c>
      <c r="AR65" s="16" t="str">
        <f>IF(EssoCL_Locs[[#This Row],[Store Amenities_12]]="","",EssoCL_Locs[[#This Row],[Store Amenities_12]])</f>
        <v/>
      </c>
      <c r="AS65" s="16" t="str">
        <f>IF(EssoCL_Locs[[#This Row],[Store Amenities_13]]="","",EssoCL_Locs[[#This Row],[Store Amenities_13]])</f>
        <v/>
      </c>
      <c r="AT65" s="16" t="str">
        <f>IF(EssoCL_Locs[[#This Row],[Store Amenities_14]]="","",EssoCL_Locs[[#This Row],[Store Amenities_14]])</f>
        <v/>
      </c>
      <c r="AU65" s="16" t="str">
        <f>IF(EssoCL_Locs[[#This Row],[Store Amenities_15]]="","",EssoCL_Locs[[#This Row],[Store Amenities_15]])</f>
        <v/>
      </c>
      <c r="AV65" s="16" t="s">
        <v>27</v>
      </c>
      <c r="AX65" s="45" t="str">
        <f t="shared" si="2"/>
        <v>53.56309/-113.597583</v>
      </c>
      <c r="AY65" s="41" t="str">
        <f t="shared" si="4"/>
        <v>[Diesel;Diesel]|[Restrooms;Restrooms]|[Store;Store]</v>
      </c>
      <c r="AZ65" s="42" t="str">
        <f t="shared" si="5"/>
        <v>[Diesel;Diesel]|[Restrooms;Restrooms]|[Store;Store]</v>
      </c>
      <c r="BA65" s="14" t="str">
        <f t="shared" si="3"/>
        <v>524590|Edmonton West Industrial|524590 - Edmonton West Industrial|53.56309/-113.597583|16002 114 Ave||Edmonton|AB|T5M 2Z5|780-405-4785|CA|||||"[Diesel;Diesel]|[Restrooms;Restrooms]|[Store;Store]"|"[Diesel;Diesel]|[Restrooms;Restrooms]|[Store;Store]"|E</v>
      </c>
    </row>
    <row r="66" spans="1:53" x14ac:dyDescent="0.35">
      <c r="A66" s="20"/>
      <c r="B66" s="20" t="str">
        <f>TRIM(SourceTable[[#This Row],[EFS
SITE NUMBER]])</f>
        <v>524550</v>
      </c>
      <c r="C66" s="20" t="str">
        <f>SourceTable[[#This Row],[Location Name]]</f>
        <v>Grassland</v>
      </c>
      <c r="D66" s="16" t="str">
        <f>EssoCL_Locs[[#This Row],[LocationID]] &amp; " - " &amp; EssoCL_Locs[[#This Row],[Location Name]]</f>
        <v>524550 - Grassland</v>
      </c>
      <c r="E66" s="35">
        <f>SourceTable[[#This Row],[LATITUDE]]</f>
        <v>54.808267999999998</v>
      </c>
      <c r="F66" s="35">
        <f>SourceTable[[#This Row],[LONGITUDE]]</f>
        <v>-112.76961799999999</v>
      </c>
      <c r="G66" s="35" t="str">
        <f>SourceTable[[#This Row],[Address]]</f>
        <v>5004 50th Ave</v>
      </c>
      <c r="H66" s="20"/>
      <c r="I66" s="36" t="str">
        <f>SourceTable[[#This Row],[City]]</f>
        <v>Grassland</v>
      </c>
      <c r="J66" s="35" t="str">
        <f>RIGHT(SourceTable[[#This Row],[Province]],2)</f>
        <v>AB</v>
      </c>
      <c r="K66" s="35" t="str">
        <f>SourceTable[[#This Row],[Postal Code ]]</f>
        <v>T0A 1V1</v>
      </c>
      <c r="L66" s="16" t="str">
        <f>SourceTable[[#This Row],[PHONE]]</f>
        <v>780-525-3960</v>
      </c>
      <c r="M66" s="16" t="s">
        <v>42</v>
      </c>
      <c r="N66" s="16"/>
      <c r="O66" s="47" t="str">
        <f>IF(TRIM(SourceTable[[#This Row],[Status]])="Closed","&lt;ul&gt;&lt;li&gt;Temporarily closed.&lt;/li&gt;&lt;/ul&gt;","")</f>
        <v/>
      </c>
      <c r="P66" s="47" t="str">
        <f>IF(TRIM(SourceTable[[#This Row],[Status]])="Closed","Closed;Closed;Closed;Closed;Closed;Closed;Closed;","")</f>
        <v/>
      </c>
      <c r="Q66" s="15"/>
      <c r="R66" s="20" t="str">
        <f>IF(SourceTable[[#This Row],[DIESEL EFFICIENT™]]="Yes","Diesel Efficient","")</f>
        <v/>
      </c>
      <c r="S66" s="20" t="str">
        <f>IF(SourceTable[[#This Row],[DIESEL]]="Yes","Diesel","")</f>
        <v>Diesel</v>
      </c>
      <c r="T66" s="20" t="str">
        <f>IF(SourceTable[[#This Row],[DYED DIESEL]]="Yes","Dyed Diesel","")</f>
        <v>Dyed Diesel</v>
      </c>
      <c r="U66" s="20" t="str">
        <f>IF(SourceTable[[#This Row],[GAS AT CARDLOCK]]="Yes","Gas at Cardlock","")</f>
        <v>Gas at Cardlock</v>
      </c>
      <c r="V66" s="20" t="str">
        <f>IF(SourceTable[[#This Row],[DYED GAS AT CARDLOCK]]="Yes","Dyed Gas At Cardlock","")</f>
        <v/>
      </c>
      <c r="W66" s="20" t="str">
        <f>IF(SourceTable[[#This Row],[BULK DEF]]="Yes","Bulk Def","")</f>
        <v>Bulk Def</v>
      </c>
      <c r="X66" s="16" t="str">
        <f>IF(SourceTable[[#This Row],[RESTAURANT]]="Yes","Restaurant","")</f>
        <v/>
      </c>
      <c r="Y66" s="16" t="str">
        <f>IF(SourceTable[[#This Row],[FAST FOOD]]="Yes","Fast Food","")</f>
        <v/>
      </c>
      <c r="Z66" s="16" t="str">
        <f>IF(SourceTable[[#This Row],[PARKING]]="Yes","Parking","")</f>
        <v>Parking</v>
      </c>
      <c r="AA66" s="16" t="str">
        <f>IF(SourceTable[[#This Row],[RESTROOMS]]="Yes","Restrooms","")</f>
        <v>Restrooms</v>
      </c>
      <c r="AB66" s="16" t="str">
        <f>IF(SourceTable[[#This Row],[STORE]]="Yes","Store","")</f>
        <v/>
      </c>
      <c r="AC66" s="16" t="str">
        <f>IF(SourceTable[[#This Row],[STORE 24/7]]="Yes","Store 24/7","")</f>
        <v>Store 24/7</v>
      </c>
      <c r="AD66" s="16" t="str">
        <f>IF(SourceTable[[#This Row],[SHOWERS]]="Yes","Showers","")</f>
        <v>Showers</v>
      </c>
      <c r="AE66" s="16"/>
      <c r="AF66" s="16"/>
      <c r="AG66" s="16" t="str">
        <f>IF(EssoCL_Locs[[#This Row],[Store Amenities_1]]="","",EssoCL_Locs[[#This Row],[Store Amenities_1]])</f>
        <v/>
      </c>
      <c r="AH66" s="16" t="str">
        <f>IF(EssoCL_Locs[[#This Row],[Store Amenities_2]]="","",EssoCL_Locs[[#This Row],[Store Amenities_2]])</f>
        <v>Diesel</v>
      </c>
      <c r="AI66" s="16" t="str">
        <f>IF(EssoCL_Locs[[#This Row],[Store Amenities_3]]="","",EssoCL_Locs[[#This Row],[Store Amenities_3]])</f>
        <v>Dyed Diesel</v>
      </c>
      <c r="AJ66" s="16" t="str">
        <f>IF(EssoCL_Locs[[#This Row],[Store Amenities_4]]="","",EssoCL_Locs[[#This Row],[Store Amenities_4]])</f>
        <v>Gas at Cardlock</v>
      </c>
      <c r="AK66" s="16" t="str">
        <f>IF(EssoCL_Locs[[#This Row],[Store Amenities_5]]="","",EssoCL_Locs[[#This Row],[Store Amenities_5]])</f>
        <v/>
      </c>
      <c r="AL66" s="16" t="str">
        <f>IF(EssoCL_Locs[[#This Row],[Store Amenities_6]]="","",EssoCL_Locs[[#This Row],[Store Amenities_6]])</f>
        <v>Bulk Def</v>
      </c>
      <c r="AM66" s="16" t="str">
        <f>IF(EssoCL_Locs[[#This Row],[Store Amenities_7]]="","",EssoCL_Locs[[#This Row],[Store Amenities_7]])</f>
        <v/>
      </c>
      <c r="AN66" s="16" t="str">
        <f>IF(EssoCL_Locs[[#This Row],[Store Amenities_8]]="","",EssoCL_Locs[[#This Row],[Store Amenities_8]])</f>
        <v/>
      </c>
      <c r="AO66" s="16" t="str">
        <f>IF(EssoCL_Locs[[#This Row],[Store Amenities_9]]="","",EssoCL_Locs[[#This Row],[Store Amenities_9]])</f>
        <v>Parking</v>
      </c>
      <c r="AP66" s="16" t="str">
        <f>IF(EssoCL_Locs[[#This Row],[Store Amenities_10]]="","",EssoCL_Locs[[#This Row],[Store Amenities_10]])</f>
        <v>Restrooms</v>
      </c>
      <c r="AQ66" s="16" t="str">
        <f>IF(EssoCL_Locs[[#This Row],[Store Amenities_11]]="","",EssoCL_Locs[[#This Row],[Store Amenities_11]])</f>
        <v/>
      </c>
      <c r="AR66" s="16" t="str">
        <f>IF(EssoCL_Locs[[#This Row],[Store Amenities_12]]="","",EssoCL_Locs[[#This Row],[Store Amenities_12]])</f>
        <v>Store 24/7</v>
      </c>
      <c r="AS66" s="16" t="str">
        <f>IF(EssoCL_Locs[[#This Row],[Store Amenities_13]]="","",EssoCL_Locs[[#This Row],[Store Amenities_13]])</f>
        <v>Showers</v>
      </c>
      <c r="AT66" s="16" t="str">
        <f>IF(EssoCL_Locs[[#This Row],[Store Amenities_14]]="","",EssoCL_Locs[[#This Row],[Store Amenities_14]])</f>
        <v/>
      </c>
      <c r="AU66" s="16" t="str">
        <f>IF(EssoCL_Locs[[#This Row],[Store Amenities_15]]="","",EssoCL_Locs[[#This Row],[Store Amenities_15]])</f>
        <v/>
      </c>
      <c r="AV66" s="16" t="s">
        <v>27</v>
      </c>
      <c r="AX66" s="45" t="str">
        <f t="shared" si="2"/>
        <v>54.808268/-112.769618</v>
      </c>
      <c r="AY66" s="41" t="str">
        <f t="shared" si="4"/>
        <v>[Diesel;Diesel]|[Dyed Diesel;Dyed Diesel]|[Gas at Cardlock;Gas at Cardlock]|[Bulk Def;Bulk Def]|[Parking;Parking]|[Restrooms;Restrooms]|[Store 24/7;Store 24/7]|[Showers;Showers]</v>
      </c>
      <c r="AZ66" s="42" t="str">
        <f t="shared" si="5"/>
        <v>[Diesel;Diesel]|[Dyed Diesel;Dyed Diesel]|[Gas at Cardlock;Gas at Cardlock]|[Bulk Def;Bulk Def]|[Parking;Parking]|[Restrooms;Restrooms]|[Store 24/7;Store 24/7]|[Showers;Showers]</v>
      </c>
      <c r="BA66" s="14" t="str">
        <f t="shared" si="3"/>
        <v>524550|Grassland|524550 - Grassland|54.808268/-112.769618|5004 50th Ave||Grassland|AB|T0A 1V1|780-525-3960|CA|||||"[Diesel;Diesel]|[Dyed Diesel;Dyed Diesel]|[Gas at Cardlock;Gas at Cardlock]|[Bulk Def;Bulk Def]|[Parking;Parking]|[Restrooms;Restrooms]|[Store 24/7;Store 24/7]|[Showers;Showers]"|"[Diesel;Diesel]|[Dyed Diesel;Dyed Diesel]|[Gas at Cardlock;Gas at Cardlock]|[Bulk Def;Bulk Def]|[Parking;Parking]|[Restrooms;Restrooms]|[Store 24/7;Store 24/7]|[Showers;Showers]"|E</v>
      </c>
    </row>
    <row r="67" spans="1:53" x14ac:dyDescent="0.35">
      <c r="A67" s="20"/>
      <c r="B67" s="20" t="str">
        <f>TRIM(SourceTable[[#This Row],[EFS
SITE NUMBER]])</f>
        <v>524601</v>
      </c>
      <c r="C67" s="20" t="str">
        <f>SourceTable[[#This Row],[Location Name]]</f>
        <v>Hinton Gregg Ave Travel Centre</v>
      </c>
      <c r="D67" s="16" t="str">
        <f>EssoCL_Locs[[#This Row],[LocationID]] &amp; " - " &amp; EssoCL_Locs[[#This Row],[Location Name]]</f>
        <v>524601 - Hinton Gregg Ave Travel Centre</v>
      </c>
      <c r="E67" s="35">
        <f>SourceTable[[#This Row],[LATITUDE]]</f>
        <v>53.394419999999997</v>
      </c>
      <c r="F67" s="35">
        <f>SourceTable[[#This Row],[LONGITUDE]]</f>
        <v>-117.60352</v>
      </c>
      <c r="G67" s="35" t="str">
        <f>SourceTable[[#This Row],[Address]]</f>
        <v>511 Gregg Ave</v>
      </c>
      <c r="H67" s="20"/>
      <c r="I67" s="36" t="str">
        <f>SourceTable[[#This Row],[City]]</f>
        <v>Hinton</v>
      </c>
      <c r="J67" s="35" t="str">
        <f>RIGHT(SourceTable[[#This Row],[Province]],2)</f>
        <v>AB</v>
      </c>
      <c r="K67" s="35" t="str">
        <f>SourceTable[[#This Row],[Postal Code ]]</f>
        <v>T7V 1N1</v>
      </c>
      <c r="L67" s="16" t="str">
        <f>SourceTable[[#This Row],[PHONE]]</f>
        <v>780-865-2881</v>
      </c>
      <c r="M67" s="16" t="s">
        <v>42</v>
      </c>
      <c r="N67" s="16"/>
      <c r="O67" s="47" t="str">
        <f>IF(TRIM(SourceTable[[#This Row],[Status]])="Closed","&lt;ul&gt;&lt;li&gt;Temporarily closed.&lt;/li&gt;&lt;/ul&gt;","")</f>
        <v/>
      </c>
      <c r="P67" s="47" t="str">
        <f>IF(TRIM(SourceTable[[#This Row],[Status]])="Closed","Closed;Closed;Closed;Closed;Closed;Closed;Closed;","")</f>
        <v/>
      </c>
      <c r="Q67" s="15"/>
      <c r="R67" s="20" t="str">
        <f>IF(SourceTable[[#This Row],[DIESEL EFFICIENT™]]="Yes","Diesel Efficient","")</f>
        <v/>
      </c>
      <c r="S67" s="20" t="str">
        <f>IF(SourceTable[[#This Row],[DIESEL]]="Yes","Diesel","")</f>
        <v>Diesel</v>
      </c>
      <c r="T67" s="20" t="str">
        <f>IF(SourceTable[[#This Row],[DYED DIESEL]]="Yes","Dyed Diesel","")</f>
        <v/>
      </c>
      <c r="U67" s="20" t="str">
        <f>IF(SourceTable[[#This Row],[GAS AT CARDLOCK]]="Yes","Gas at Cardlock","")</f>
        <v/>
      </c>
      <c r="V67" s="20" t="str">
        <f>IF(SourceTable[[#This Row],[DYED GAS AT CARDLOCK]]="Yes","Dyed Gas At Cardlock","")</f>
        <v/>
      </c>
      <c r="W67" s="20" t="str">
        <f>IF(SourceTable[[#This Row],[BULK DEF]]="Yes","Bulk Def","")</f>
        <v/>
      </c>
      <c r="X67" s="16" t="str">
        <f>IF(SourceTable[[#This Row],[RESTAURANT]]="Yes","Restaurant","")</f>
        <v>Restaurant</v>
      </c>
      <c r="Y67" s="16" t="str">
        <f>IF(SourceTable[[#This Row],[FAST FOOD]]="Yes","Fast Food","")</f>
        <v/>
      </c>
      <c r="Z67" s="16" t="str">
        <f>IF(SourceTable[[#This Row],[PARKING]]="Yes","Parking","")</f>
        <v>Parking</v>
      </c>
      <c r="AA67" s="16" t="str">
        <f>IF(SourceTable[[#This Row],[RESTROOMS]]="Yes","Restrooms","")</f>
        <v>Restrooms</v>
      </c>
      <c r="AB67" s="16" t="str">
        <f>IF(SourceTable[[#This Row],[STORE]]="Yes","Store","")</f>
        <v/>
      </c>
      <c r="AC67" s="16" t="str">
        <f>IF(SourceTable[[#This Row],[STORE 24/7]]="Yes","Store 24/7","")</f>
        <v>Store 24/7</v>
      </c>
      <c r="AD67" s="16" t="str">
        <f>IF(SourceTable[[#This Row],[SHOWERS]]="Yes","Showers","")</f>
        <v>Showers</v>
      </c>
      <c r="AE67" s="16"/>
      <c r="AF67" s="16"/>
      <c r="AG67" s="16" t="str">
        <f>IF(EssoCL_Locs[[#This Row],[Store Amenities_1]]="","",EssoCL_Locs[[#This Row],[Store Amenities_1]])</f>
        <v/>
      </c>
      <c r="AH67" s="16" t="str">
        <f>IF(EssoCL_Locs[[#This Row],[Store Amenities_2]]="","",EssoCL_Locs[[#This Row],[Store Amenities_2]])</f>
        <v>Diesel</v>
      </c>
      <c r="AI67" s="16" t="str">
        <f>IF(EssoCL_Locs[[#This Row],[Store Amenities_3]]="","",EssoCL_Locs[[#This Row],[Store Amenities_3]])</f>
        <v/>
      </c>
      <c r="AJ67" s="16" t="str">
        <f>IF(EssoCL_Locs[[#This Row],[Store Amenities_4]]="","",EssoCL_Locs[[#This Row],[Store Amenities_4]])</f>
        <v/>
      </c>
      <c r="AK67" s="16" t="str">
        <f>IF(EssoCL_Locs[[#This Row],[Store Amenities_5]]="","",EssoCL_Locs[[#This Row],[Store Amenities_5]])</f>
        <v/>
      </c>
      <c r="AL67" s="16" t="str">
        <f>IF(EssoCL_Locs[[#This Row],[Store Amenities_6]]="","",EssoCL_Locs[[#This Row],[Store Amenities_6]])</f>
        <v/>
      </c>
      <c r="AM67" s="16" t="str">
        <f>IF(EssoCL_Locs[[#This Row],[Store Amenities_7]]="","",EssoCL_Locs[[#This Row],[Store Amenities_7]])</f>
        <v>Restaurant</v>
      </c>
      <c r="AN67" s="16" t="str">
        <f>IF(EssoCL_Locs[[#This Row],[Store Amenities_8]]="","",EssoCL_Locs[[#This Row],[Store Amenities_8]])</f>
        <v/>
      </c>
      <c r="AO67" s="16" t="str">
        <f>IF(EssoCL_Locs[[#This Row],[Store Amenities_9]]="","",EssoCL_Locs[[#This Row],[Store Amenities_9]])</f>
        <v>Parking</v>
      </c>
      <c r="AP67" s="16" t="str">
        <f>IF(EssoCL_Locs[[#This Row],[Store Amenities_10]]="","",EssoCL_Locs[[#This Row],[Store Amenities_10]])</f>
        <v>Restrooms</v>
      </c>
      <c r="AQ67" s="16" t="str">
        <f>IF(EssoCL_Locs[[#This Row],[Store Amenities_11]]="","",EssoCL_Locs[[#This Row],[Store Amenities_11]])</f>
        <v/>
      </c>
      <c r="AR67" s="16" t="str">
        <f>IF(EssoCL_Locs[[#This Row],[Store Amenities_12]]="","",EssoCL_Locs[[#This Row],[Store Amenities_12]])</f>
        <v>Store 24/7</v>
      </c>
      <c r="AS67" s="16" t="str">
        <f>IF(EssoCL_Locs[[#This Row],[Store Amenities_13]]="","",EssoCL_Locs[[#This Row],[Store Amenities_13]])</f>
        <v>Showers</v>
      </c>
      <c r="AT67" s="16" t="str">
        <f>IF(EssoCL_Locs[[#This Row],[Store Amenities_14]]="","",EssoCL_Locs[[#This Row],[Store Amenities_14]])</f>
        <v/>
      </c>
      <c r="AU67" s="16" t="str">
        <f>IF(EssoCL_Locs[[#This Row],[Store Amenities_15]]="","",EssoCL_Locs[[#This Row],[Store Amenities_15]])</f>
        <v/>
      </c>
      <c r="AV67" s="16" t="s">
        <v>27</v>
      </c>
      <c r="AX67" s="45" t="str">
        <f t="shared" si="2"/>
        <v>53.39442/-117.60352</v>
      </c>
      <c r="AY67" s="41" t="str">
        <f t="shared" ref="AY67:AY98" si="6">_xlfn.TEXTJOIN("|",TRUE,
IF(R67="","","["&amp;R67&amp;";"&amp;R67&amp;"]"),
IF(S67="","","["&amp;S67&amp;";"&amp;S67&amp;"]"),
IF(T67="","","["&amp;T67&amp;";"&amp;T67&amp;"]"),
IF(U67="","","["&amp;U67&amp;";"&amp;U67&amp;"]"),
IF(V67="","","["&amp;V67&amp;";"&amp;V67&amp;"]"),
IF(W67="","","["&amp;W67&amp;";"&amp;W67&amp;"]"),
IF(X67="","","["&amp;X67&amp;";"&amp;X67&amp;"]"),
IF(Y67="","","["&amp;Y67&amp;";"&amp;Y67&amp;"]"),
IF(Z67="","","["&amp;Z67&amp;";"&amp;Z67&amp;"]"),
IF(AA67="","","["&amp;AA67&amp;";"&amp;AA67&amp;"]"),
IF(AB67="","","["&amp;AB67&amp;";"&amp;AB67&amp;"]"),
IF(AC67="","","["&amp;AC67&amp;";"&amp;AC67&amp;"]"),
IF(AD67="","","["&amp;AD67&amp;";"&amp;AD67&amp;"]"),
IF(AE67="","","["&amp;AE67&amp;";"&amp;AE67&amp;"]"),
IF(AF67="","","["&amp;AF67&amp;";"&amp;AF67&amp;"]")
)</f>
        <v>[Diesel;Diesel]|[Restaurant;Restaurant]|[Parking;Parking]|[Restrooms;Restrooms]|[Store 24/7;Store 24/7]|[Showers;Showers]</v>
      </c>
      <c r="AZ67" s="42" t="str">
        <f t="shared" ref="AZ67:AZ98" si="7">_xlfn.TEXTJOIN("|",TRUE,
IF(AG67="","","["&amp;AG67&amp;";"&amp;AG67&amp;"]"),
IF(AH67="","","["&amp;AH67&amp;";"&amp;AH67&amp;"]"),
IF(AI67="","","["&amp;AI67&amp;";"&amp;AI67&amp;"]"),
IF(AJ67="","","["&amp;AJ67&amp;";"&amp;AJ67&amp;"]"),
IF(AK67="","","["&amp;AK67&amp;";"&amp;AK67&amp;"]"),
IF(AL67="","","["&amp;AL67&amp;";"&amp;AL67&amp;"]"),
IF(AM67="","","["&amp;AM67&amp;";"&amp;AM67&amp;"]"),
IF(AN67="","","["&amp;AN67&amp;";"&amp;AN67&amp;"]"),
IF(AO67="","","["&amp;AO67&amp;";"&amp;AO67&amp;"]"),
IF(AP67="","","["&amp;AP67&amp;";"&amp;AP67&amp;"]"),
IF(AQ67="","","["&amp;AQ67&amp;";"&amp;AQ67&amp;"]"),
IF(AR67="","","["&amp;AR67&amp;";"&amp;AR67&amp;"]"),
IF(AS67="","","["&amp;AS67&amp;";"&amp;AS67&amp;"]"),
IF(AT67="","","["&amp;AT67&amp;";"&amp;AT67&amp;"]"),
IF(AU67="","","["&amp;AU67&amp;";"&amp;AU67&amp;"]")
)</f>
        <v>[Diesel;Diesel]|[Restaurant;Restaurant]|[Parking;Parking]|[Restrooms;Restrooms]|[Store 24/7;Store 24/7]|[Showers;Showers]</v>
      </c>
      <c r="BA67" s="14" t="str">
        <f t="shared" si="3"/>
        <v>524601|Hinton Gregg Ave Travel Centre|524601 - Hinton Gregg Ave Travel Centre|53.39442/-117.60352|511 Gregg Ave||Hinton|AB|T7V 1N1|780-865-2881|CA|||||"[Diesel;Diesel]|[Restaurant;Restaurant]|[Parking;Parking]|[Restrooms;Restrooms]|[Store 24/7;Store 24/7]|[Showers;Showers]"|"[Diesel;Diesel]|[Restaurant;Restaurant]|[Parking;Parking]|[Restrooms;Restrooms]|[Store 24/7;Store 24/7]|[Showers;Showers]"|E</v>
      </c>
    </row>
    <row r="68" spans="1:53" x14ac:dyDescent="0.35">
      <c r="A68" s="20"/>
      <c r="B68" s="20" t="str">
        <f>TRIM(SourceTable[[#This Row],[EFS
SITE NUMBER]])</f>
        <v>524596</v>
      </c>
      <c r="C68" s="20" t="str">
        <f>SourceTable[[#This Row],[Location Name]]</f>
        <v>Lethbridge</v>
      </c>
      <c r="D68" s="16" t="str">
        <f>EssoCL_Locs[[#This Row],[LocationID]] &amp; " - " &amp; EssoCL_Locs[[#This Row],[Location Name]]</f>
        <v>524596 - Lethbridge</v>
      </c>
      <c r="E68" s="35">
        <f>SourceTable[[#This Row],[LATITUDE]]</f>
        <v>49.702226000000003</v>
      </c>
      <c r="F68" s="35">
        <f>SourceTable[[#This Row],[LONGITUDE]]</f>
        <v>-112.783733</v>
      </c>
      <c r="G68" s="35" t="str">
        <f>SourceTable[[#This Row],[Address]]</f>
        <v>3951 2 Ave N</v>
      </c>
      <c r="H68" s="20"/>
      <c r="I68" s="36" t="str">
        <f>SourceTable[[#This Row],[City]]</f>
        <v>Lethbridge</v>
      </c>
      <c r="J68" s="35" t="str">
        <f>RIGHT(SourceTable[[#This Row],[Province]],2)</f>
        <v>AB</v>
      </c>
      <c r="K68" s="35" t="str">
        <f>SourceTable[[#This Row],[Postal Code ]]</f>
        <v>T1H 0C8</v>
      </c>
      <c r="L68" s="16" t="str">
        <f>SourceTable[[#This Row],[PHONE]]</f>
        <v>403-531-5700</v>
      </c>
      <c r="M68" s="16" t="s">
        <v>42</v>
      </c>
      <c r="N68" s="16"/>
      <c r="O68" s="47" t="str">
        <f>IF(TRIM(SourceTable[[#This Row],[Status]])="Closed","&lt;ul&gt;&lt;li&gt;Temporarily closed.&lt;/li&gt;&lt;/ul&gt;","")</f>
        <v/>
      </c>
      <c r="P68" s="47" t="str">
        <f>IF(TRIM(SourceTable[[#This Row],[Status]])="Closed","Closed;Closed;Closed;Closed;Closed;Closed;Closed;","")</f>
        <v/>
      </c>
      <c r="Q68" s="15"/>
      <c r="R68" s="20" t="str">
        <f>IF(SourceTable[[#This Row],[DIESEL EFFICIENT™]]="Yes","Diesel Efficient","")</f>
        <v/>
      </c>
      <c r="S68" s="20" t="str">
        <f>IF(SourceTable[[#This Row],[DIESEL]]="Yes","Diesel","")</f>
        <v>Diesel</v>
      </c>
      <c r="T68" s="20" t="str">
        <f>IF(SourceTable[[#This Row],[DYED DIESEL]]="Yes","Dyed Diesel","")</f>
        <v>Dyed Diesel</v>
      </c>
      <c r="U68" s="20" t="str">
        <f>IF(SourceTable[[#This Row],[GAS AT CARDLOCK]]="Yes","Gas at Cardlock","")</f>
        <v>Gas at Cardlock</v>
      </c>
      <c r="V68" s="20" t="str">
        <f>IF(SourceTable[[#This Row],[DYED GAS AT CARDLOCK]]="Yes","Dyed Gas At Cardlock","")</f>
        <v/>
      </c>
      <c r="W68" s="20" t="str">
        <f>IF(SourceTable[[#This Row],[BULK DEF]]="Yes","Bulk Def","")</f>
        <v/>
      </c>
      <c r="X68" s="16" t="str">
        <f>IF(SourceTable[[#This Row],[RESTAURANT]]="Yes","Restaurant","")</f>
        <v/>
      </c>
      <c r="Y68" s="16" t="str">
        <f>IF(SourceTable[[#This Row],[FAST FOOD]]="Yes","Fast Food","")</f>
        <v/>
      </c>
      <c r="Z68" s="16" t="str">
        <f>IF(SourceTable[[#This Row],[PARKING]]="Yes","Parking","")</f>
        <v/>
      </c>
      <c r="AA68" s="16" t="str">
        <f>IF(SourceTable[[#This Row],[RESTROOMS]]="Yes","Restrooms","")</f>
        <v/>
      </c>
      <c r="AB68" s="16" t="str">
        <f>IF(SourceTable[[#This Row],[STORE]]="Yes","Store","")</f>
        <v/>
      </c>
      <c r="AC68" s="16" t="str">
        <f>IF(SourceTable[[#This Row],[STORE 24/7]]="Yes","Store 24/7","")</f>
        <v/>
      </c>
      <c r="AD68" s="16" t="str">
        <f>IF(SourceTable[[#This Row],[SHOWERS]]="Yes","Showers","")</f>
        <v/>
      </c>
      <c r="AE68" s="16"/>
      <c r="AF68" s="16"/>
      <c r="AG68" s="16" t="str">
        <f>IF(EssoCL_Locs[[#This Row],[Store Amenities_1]]="","",EssoCL_Locs[[#This Row],[Store Amenities_1]])</f>
        <v/>
      </c>
      <c r="AH68" s="16" t="str">
        <f>IF(EssoCL_Locs[[#This Row],[Store Amenities_2]]="","",EssoCL_Locs[[#This Row],[Store Amenities_2]])</f>
        <v>Diesel</v>
      </c>
      <c r="AI68" s="16" t="str">
        <f>IF(EssoCL_Locs[[#This Row],[Store Amenities_3]]="","",EssoCL_Locs[[#This Row],[Store Amenities_3]])</f>
        <v>Dyed Diesel</v>
      </c>
      <c r="AJ68" s="16" t="str">
        <f>IF(EssoCL_Locs[[#This Row],[Store Amenities_4]]="","",EssoCL_Locs[[#This Row],[Store Amenities_4]])</f>
        <v>Gas at Cardlock</v>
      </c>
      <c r="AK68" s="16" t="str">
        <f>IF(EssoCL_Locs[[#This Row],[Store Amenities_5]]="","",EssoCL_Locs[[#This Row],[Store Amenities_5]])</f>
        <v/>
      </c>
      <c r="AL68" s="16" t="str">
        <f>IF(EssoCL_Locs[[#This Row],[Store Amenities_6]]="","",EssoCL_Locs[[#This Row],[Store Amenities_6]])</f>
        <v/>
      </c>
      <c r="AM68" s="16" t="str">
        <f>IF(EssoCL_Locs[[#This Row],[Store Amenities_7]]="","",EssoCL_Locs[[#This Row],[Store Amenities_7]])</f>
        <v/>
      </c>
      <c r="AN68" s="16" t="str">
        <f>IF(EssoCL_Locs[[#This Row],[Store Amenities_8]]="","",EssoCL_Locs[[#This Row],[Store Amenities_8]])</f>
        <v/>
      </c>
      <c r="AO68" s="16" t="str">
        <f>IF(EssoCL_Locs[[#This Row],[Store Amenities_9]]="","",EssoCL_Locs[[#This Row],[Store Amenities_9]])</f>
        <v/>
      </c>
      <c r="AP68" s="16" t="str">
        <f>IF(EssoCL_Locs[[#This Row],[Store Amenities_10]]="","",EssoCL_Locs[[#This Row],[Store Amenities_10]])</f>
        <v/>
      </c>
      <c r="AQ68" s="16" t="str">
        <f>IF(EssoCL_Locs[[#This Row],[Store Amenities_11]]="","",EssoCL_Locs[[#This Row],[Store Amenities_11]])</f>
        <v/>
      </c>
      <c r="AR68" s="16" t="str">
        <f>IF(EssoCL_Locs[[#This Row],[Store Amenities_12]]="","",EssoCL_Locs[[#This Row],[Store Amenities_12]])</f>
        <v/>
      </c>
      <c r="AS68" s="16" t="str">
        <f>IF(EssoCL_Locs[[#This Row],[Store Amenities_13]]="","",EssoCL_Locs[[#This Row],[Store Amenities_13]])</f>
        <v/>
      </c>
      <c r="AT68" s="16" t="str">
        <f>IF(EssoCL_Locs[[#This Row],[Store Amenities_14]]="","",EssoCL_Locs[[#This Row],[Store Amenities_14]])</f>
        <v/>
      </c>
      <c r="AU68" s="16" t="str">
        <f>IF(EssoCL_Locs[[#This Row],[Store Amenities_15]]="","",EssoCL_Locs[[#This Row],[Store Amenities_15]])</f>
        <v/>
      </c>
      <c r="AV68" s="16" t="s">
        <v>27</v>
      </c>
      <c r="AX68" s="45" t="str">
        <f t="shared" ref="AX68:AX131" si="8">_xlfn.TEXTJOIN("/",TRUE,E68:F68)</f>
        <v>49.702226/-112.783733</v>
      </c>
      <c r="AY68" s="41" t="str">
        <f t="shared" si="6"/>
        <v>[Diesel;Diesel]|[Dyed Diesel;Dyed Diesel]|[Gas at Cardlock;Gas at Cardlock]</v>
      </c>
      <c r="AZ68" s="42" t="str">
        <f t="shared" si="7"/>
        <v>[Diesel;Diesel]|[Dyed Diesel;Dyed Diesel]|[Gas at Cardlock;Gas at Cardlock]</v>
      </c>
      <c r="BA68" s="14" t="str">
        <f t="shared" ref="BA68:BA131" si="9">_xlfn.TEXTJOIN("|",FALSE,
B68:D68,
AX68,
G68:Q68,
IF(AY68="","",""""&amp;AY68&amp;""""),
IF(AZ68="","",""""&amp;AZ68&amp;""""),
AV68)</f>
        <v>524596|Lethbridge|524596 - Lethbridge|49.702226/-112.783733|3951 2 Ave N||Lethbridge|AB|T1H 0C8|403-531-5700|CA|||||"[Diesel;Diesel]|[Dyed Diesel;Dyed Diesel]|[Gas at Cardlock;Gas at Cardlock]"|"[Diesel;Diesel]|[Dyed Diesel;Dyed Diesel]|[Gas at Cardlock;Gas at Cardlock]"|E</v>
      </c>
    </row>
    <row r="69" spans="1:53" x14ac:dyDescent="0.35">
      <c r="A69" s="20"/>
      <c r="B69" s="20" t="str">
        <f>TRIM(SourceTable[[#This Row],[EFS
SITE NUMBER]])</f>
        <v>524604</v>
      </c>
      <c r="C69" s="20" t="str">
        <f>SourceTable[[#This Row],[Location Name]]</f>
        <v>Lloydminster Travel Centre</v>
      </c>
      <c r="D69" s="16" t="str">
        <f>EssoCL_Locs[[#This Row],[LocationID]] &amp; " - " &amp; EssoCL_Locs[[#This Row],[Location Name]]</f>
        <v>524604 - Lloydminster Travel Centre</v>
      </c>
      <c r="E69" s="35">
        <f>SourceTable[[#This Row],[LATITUDE]]</f>
        <v>53.277824000000003</v>
      </c>
      <c r="F69" s="35">
        <f>SourceTable[[#This Row],[LONGITUDE]]</f>
        <v>-110.027502</v>
      </c>
      <c r="G69" s="35" t="str">
        <f>SourceTable[[#This Row],[Address]]</f>
        <v>5721 44 St</v>
      </c>
      <c r="H69" s="20"/>
      <c r="I69" s="36" t="str">
        <f>SourceTable[[#This Row],[City]]</f>
        <v>Lloydminster</v>
      </c>
      <c r="J69" s="35" t="str">
        <f>RIGHT(SourceTable[[#This Row],[Province]],2)</f>
        <v>AB</v>
      </c>
      <c r="K69" s="35" t="str">
        <f>SourceTable[[#This Row],[Postal Code ]]</f>
        <v>T9V 0B3</v>
      </c>
      <c r="L69" s="16" t="str">
        <f>SourceTable[[#This Row],[PHONE]]</f>
        <v>780-872-7089</v>
      </c>
      <c r="M69" s="16" t="s">
        <v>42</v>
      </c>
      <c r="N69" s="16"/>
      <c r="O69" s="47" t="str">
        <f>IF(TRIM(SourceTable[[#This Row],[Status]])="Closed","&lt;ul&gt;&lt;li&gt;Temporarily closed.&lt;/li&gt;&lt;/ul&gt;","")</f>
        <v/>
      </c>
      <c r="P69" s="47" t="str">
        <f>IF(TRIM(SourceTable[[#This Row],[Status]])="Closed","Closed;Closed;Closed;Closed;Closed;Closed;Closed;","")</f>
        <v/>
      </c>
      <c r="Q69" s="15"/>
      <c r="R69" s="20" t="str">
        <f>IF(SourceTable[[#This Row],[DIESEL EFFICIENT™]]="Yes","Diesel Efficient","")</f>
        <v/>
      </c>
      <c r="S69" s="20" t="str">
        <f>IF(SourceTable[[#This Row],[DIESEL]]="Yes","Diesel","")</f>
        <v>Diesel</v>
      </c>
      <c r="T69" s="20" t="str">
        <f>IF(SourceTable[[#This Row],[DYED DIESEL]]="Yes","Dyed Diesel","")</f>
        <v/>
      </c>
      <c r="U69" s="20" t="str">
        <f>IF(SourceTable[[#This Row],[GAS AT CARDLOCK]]="Yes","Gas at Cardlock","")</f>
        <v/>
      </c>
      <c r="V69" s="20" t="str">
        <f>IF(SourceTable[[#This Row],[DYED GAS AT CARDLOCK]]="Yes","Dyed Gas At Cardlock","")</f>
        <v/>
      </c>
      <c r="W69" s="20" t="str">
        <f>IF(SourceTable[[#This Row],[BULK DEF]]="Yes","Bulk Def","")</f>
        <v>Bulk Def</v>
      </c>
      <c r="X69" s="16" t="str">
        <f>IF(SourceTable[[#This Row],[RESTAURANT]]="Yes","Restaurant","")</f>
        <v>Restaurant</v>
      </c>
      <c r="Y69" s="16" t="str">
        <f>IF(SourceTable[[#This Row],[FAST FOOD]]="Yes","Fast Food","")</f>
        <v>Fast Food</v>
      </c>
      <c r="Z69" s="16" t="str">
        <f>IF(SourceTable[[#This Row],[PARKING]]="Yes","Parking","")</f>
        <v>Parking</v>
      </c>
      <c r="AA69" s="16" t="str">
        <f>IF(SourceTable[[#This Row],[RESTROOMS]]="Yes","Restrooms","")</f>
        <v>Restrooms</v>
      </c>
      <c r="AB69" s="16" t="str">
        <f>IF(SourceTable[[#This Row],[STORE]]="Yes","Store","")</f>
        <v/>
      </c>
      <c r="AC69" s="16" t="str">
        <f>IF(SourceTable[[#This Row],[STORE 24/7]]="Yes","Store 24/7","")</f>
        <v>Store 24/7</v>
      </c>
      <c r="AD69" s="16" t="str">
        <f>IF(SourceTable[[#This Row],[SHOWERS]]="Yes","Showers","")</f>
        <v>Showers</v>
      </c>
      <c r="AE69" s="16"/>
      <c r="AF69" s="16"/>
      <c r="AG69" s="16" t="str">
        <f>IF(EssoCL_Locs[[#This Row],[Store Amenities_1]]="","",EssoCL_Locs[[#This Row],[Store Amenities_1]])</f>
        <v/>
      </c>
      <c r="AH69" s="16" t="str">
        <f>IF(EssoCL_Locs[[#This Row],[Store Amenities_2]]="","",EssoCL_Locs[[#This Row],[Store Amenities_2]])</f>
        <v>Diesel</v>
      </c>
      <c r="AI69" s="16" t="str">
        <f>IF(EssoCL_Locs[[#This Row],[Store Amenities_3]]="","",EssoCL_Locs[[#This Row],[Store Amenities_3]])</f>
        <v/>
      </c>
      <c r="AJ69" s="16" t="str">
        <f>IF(EssoCL_Locs[[#This Row],[Store Amenities_4]]="","",EssoCL_Locs[[#This Row],[Store Amenities_4]])</f>
        <v/>
      </c>
      <c r="AK69" s="16" t="str">
        <f>IF(EssoCL_Locs[[#This Row],[Store Amenities_5]]="","",EssoCL_Locs[[#This Row],[Store Amenities_5]])</f>
        <v/>
      </c>
      <c r="AL69" s="16" t="str">
        <f>IF(EssoCL_Locs[[#This Row],[Store Amenities_6]]="","",EssoCL_Locs[[#This Row],[Store Amenities_6]])</f>
        <v>Bulk Def</v>
      </c>
      <c r="AM69" s="16" t="str">
        <f>IF(EssoCL_Locs[[#This Row],[Store Amenities_7]]="","",EssoCL_Locs[[#This Row],[Store Amenities_7]])</f>
        <v>Restaurant</v>
      </c>
      <c r="AN69" s="16" t="str">
        <f>IF(EssoCL_Locs[[#This Row],[Store Amenities_8]]="","",EssoCL_Locs[[#This Row],[Store Amenities_8]])</f>
        <v>Fast Food</v>
      </c>
      <c r="AO69" s="16" t="str">
        <f>IF(EssoCL_Locs[[#This Row],[Store Amenities_9]]="","",EssoCL_Locs[[#This Row],[Store Amenities_9]])</f>
        <v>Parking</v>
      </c>
      <c r="AP69" s="16" t="str">
        <f>IF(EssoCL_Locs[[#This Row],[Store Amenities_10]]="","",EssoCL_Locs[[#This Row],[Store Amenities_10]])</f>
        <v>Restrooms</v>
      </c>
      <c r="AQ69" s="16" t="str">
        <f>IF(EssoCL_Locs[[#This Row],[Store Amenities_11]]="","",EssoCL_Locs[[#This Row],[Store Amenities_11]])</f>
        <v/>
      </c>
      <c r="AR69" s="16" t="str">
        <f>IF(EssoCL_Locs[[#This Row],[Store Amenities_12]]="","",EssoCL_Locs[[#This Row],[Store Amenities_12]])</f>
        <v>Store 24/7</v>
      </c>
      <c r="AS69" s="16" t="str">
        <f>IF(EssoCL_Locs[[#This Row],[Store Amenities_13]]="","",EssoCL_Locs[[#This Row],[Store Amenities_13]])</f>
        <v>Showers</v>
      </c>
      <c r="AT69" s="16" t="str">
        <f>IF(EssoCL_Locs[[#This Row],[Store Amenities_14]]="","",EssoCL_Locs[[#This Row],[Store Amenities_14]])</f>
        <v/>
      </c>
      <c r="AU69" s="16" t="str">
        <f>IF(EssoCL_Locs[[#This Row],[Store Amenities_15]]="","",EssoCL_Locs[[#This Row],[Store Amenities_15]])</f>
        <v/>
      </c>
      <c r="AV69" s="16" t="s">
        <v>27</v>
      </c>
      <c r="AX69" s="45" t="str">
        <f t="shared" si="8"/>
        <v>53.277824/-110.027502</v>
      </c>
      <c r="AY69" s="41" t="str">
        <f t="shared" si="6"/>
        <v>[Diesel;Diesel]|[Bulk Def;Bulk Def]|[Restaurant;Restaurant]|[Fast Food;Fast Food]|[Parking;Parking]|[Restrooms;Restrooms]|[Store 24/7;Store 24/7]|[Showers;Showers]</v>
      </c>
      <c r="AZ69" s="42" t="str">
        <f t="shared" si="7"/>
        <v>[Diesel;Diesel]|[Bulk Def;Bulk Def]|[Restaurant;Restaurant]|[Fast Food;Fast Food]|[Parking;Parking]|[Restrooms;Restrooms]|[Store 24/7;Store 24/7]|[Showers;Showers]</v>
      </c>
      <c r="BA69" s="14" t="str">
        <f t="shared" si="9"/>
        <v>524604|Lloydminster Travel Centre|524604 - Lloydminster Travel Centre|53.277824/-110.027502|5721 44 St||Lloydminster|AB|T9V 0B3|780-872-7089|CA|||||"[Diesel;Diesel]|[Bulk Def;Bulk Def]|[Restaurant;Restaurant]|[Fast Food;Fast Food]|[Parking;Parking]|[Restrooms;Restrooms]|[Store 24/7;Store 24/7]|[Showers;Showers]"|"[Diesel;Diesel]|[Bulk Def;Bulk Def]|[Restaurant;Restaurant]|[Fast Food;Fast Food]|[Parking;Parking]|[Restrooms;Restrooms]|[Store 24/7;Store 24/7]|[Showers;Showers]"|E</v>
      </c>
    </row>
    <row r="70" spans="1:53" x14ac:dyDescent="0.35">
      <c r="A70" s="20"/>
      <c r="B70" s="20" t="str">
        <f>TRIM(SourceTable[[#This Row],[EFS
SITE NUMBER]])</f>
        <v>524603</v>
      </c>
      <c r="C70" s="20" t="str">
        <f>SourceTable[[#This Row],[Location Name]]</f>
        <v>Medicine Hat</v>
      </c>
      <c r="D70" s="16" t="str">
        <f>EssoCL_Locs[[#This Row],[LocationID]] &amp; " - " &amp; EssoCL_Locs[[#This Row],[Location Name]]</f>
        <v>524603 - Medicine Hat</v>
      </c>
      <c r="E70" s="35">
        <f>SourceTable[[#This Row],[LATITUDE]]</f>
        <v>50.025171999999998</v>
      </c>
      <c r="F70" s="35">
        <f>SourceTable[[#This Row],[LONGITUDE]]</f>
        <v>-110.70005999999999</v>
      </c>
      <c r="G70" s="35" t="str">
        <f>SourceTable[[#This Row],[Address]]</f>
        <v>561 15 St SW</v>
      </c>
      <c r="H70" s="20"/>
      <c r="I70" s="36" t="str">
        <f>SourceTable[[#This Row],[City]]</f>
        <v>Medicine Hat</v>
      </c>
      <c r="J70" s="35" t="str">
        <f>RIGHT(SourceTable[[#This Row],[Province]],2)</f>
        <v>AB</v>
      </c>
      <c r="K70" s="35" t="str">
        <f>SourceTable[[#This Row],[Postal Code ]]</f>
        <v>T1A 4W2</v>
      </c>
      <c r="L70" s="16" t="str">
        <f>SourceTable[[#This Row],[PHONE]]</f>
        <v>403-527-5561</v>
      </c>
      <c r="M70" s="16" t="s">
        <v>42</v>
      </c>
      <c r="N70" s="16"/>
      <c r="O70" s="47" t="str">
        <f>IF(TRIM(SourceTable[[#This Row],[Status]])="Closed","&lt;ul&gt;&lt;li&gt;Temporarily closed.&lt;/li&gt;&lt;/ul&gt;","")</f>
        <v/>
      </c>
      <c r="P70" s="47" t="str">
        <f>IF(TRIM(SourceTable[[#This Row],[Status]])="Closed","Closed;Closed;Closed;Closed;Closed;Closed;Closed;","")</f>
        <v/>
      </c>
      <c r="Q70" s="15"/>
      <c r="R70" s="20" t="str">
        <f>IF(SourceTable[[#This Row],[DIESEL EFFICIENT™]]="Yes","Diesel Efficient","")</f>
        <v/>
      </c>
      <c r="S70" s="20" t="str">
        <f>IF(SourceTable[[#This Row],[DIESEL]]="Yes","Diesel","")</f>
        <v>Diesel</v>
      </c>
      <c r="T70" s="20" t="str">
        <f>IF(SourceTable[[#This Row],[DYED DIESEL]]="Yes","Dyed Diesel","")</f>
        <v/>
      </c>
      <c r="U70" s="20" t="str">
        <f>IF(SourceTable[[#This Row],[GAS AT CARDLOCK]]="Yes","Gas at Cardlock","")</f>
        <v/>
      </c>
      <c r="V70" s="20" t="str">
        <f>IF(SourceTable[[#This Row],[DYED GAS AT CARDLOCK]]="Yes","Dyed Gas At Cardlock","")</f>
        <v/>
      </c>
      <c r="W70" s="20" t="str">
        <f>IF(SourceTable[[#This Row],[BULK DEF]]="Yes","Bulk Def","")</f>
        <v/>
      </c>
      <c r="X70" s="16" t="str">
        <f>IF(SourceTable[[#This Row],[RESTAURANT]]="Yes","Restaurant","")</f>
        <v/>
      </c>
      <c r="Y70" s="16" t="str">
        <f>IF(SourceTable[[#This Row],[FAST FOOD]]="Yes","Fast Food","")</f>
        <v/>
      </c>
      <c r="Z70" s="16" t="str">
        <f>IF(SourceTable[[#This Row],[PARKING]]="Yes","Parking","")</f>
        <v>Parking</v>
      </c>
      <c r="AA70" s="16" t="str">
        <f>IF(SourceTable[[#This Row],[RESTROOMS]]="Yes","Restrooms","")</f>
        <v>Restrooms</v>
      </c>
      <c r="AB70" s="16" t="str">
        <f>IF(SourceTable[[#This Row],[STORE]]="Yes","Store","")</f>
        <v/>
      </c>
      <c r="AC70" s="16" t="str">
        <f>IF(SourceTable[[#This Row],[STORE 24/7]]="Yes","Store 24/7","")</f>
        <v>Store 24/7</v>
      </c>
      <c r="AD70" s="16" t="str">
        <f>IF(SourceTable[[#This Row],[SHOWERS]]="Yes","Showers","")</f>
        <v>Showers</v>
      </c>
      <c r="AE70" s="16"/>
      <c r="AF70" s="16"/>
      <c r="AG70" s="16" t="str">
        <f>IF(EssoCL_Locs[[#This Row],[Store Amenities_1]]="","",EssoCL_Locs[[#This Row],[Store Amenities_1]])</f>
        <v/>
      </c>
      <c r="AH70" s="16" t="str">
        <f>IF(EssoCL_Locs[[#This Row],[Store Amenities_2]]="","",EssoCL_Locs[[#This Row],[Store Amenities_2]])</f>
        <v>Diesel</v>
      </c>
      <c r="AI70" s="16" t="str">
        <f>IF(EssoCL_Locs[[#This Row],[Store Amenities_3]]="","",EssoCL_Locs[[#This Row],[Store Amenities_3]])</f>
        <v/>
      </c>
      <c r="AJ70" s="16" t="str">
        <f>IF(EssoCL_Locs[[#This Row],[Store Amenities_4]]="","",EssoCL_Locs[[#This Row],[Store Amenities_4]])</f>
        <v/>
      </c>
      <c r="AK70" s="16" t="str">
        <f>IF(EssoCL_Locs[[#This Row],[Store Amenities_5]]="","",EssoCL_Locs[[#This Row],[Store Amenities_5]])</f>
        <v/>
      </c>
      <c r="AL70" s="16" t="str">
        <f>IF(EssoCL_Locs[[#This Row],[Store Amenities_6]]="","",EssoCL_Locs[[#This Row],[Store Amenities_6]])</f>
        <v/>
      </c>
      <c r="AM70" s="16" t="str">
        <f>IF(EssoCL_Locs[[#This Row],[Store Amenities_7]]="","",EssoCL_Locs[[#This Row],[Store Amenities_7]])</f>
        <v/>
      </c>
      <c r="AN70" s="16" t="str">
        <f>IF(EssoCL_Locs[[#This Row],[Store Amenities_8]]="","",EssoCL_Locs[[#This Row],[Store Amenities_8]])</f>
        <v/>
      </c>
      <c r="AO70" s="16" t="str">
        <f>IF(EssoCL_Locs[[#This Row],[Store Amenities_9]]="","",EssoCL_Locs[[#This Row],[Store Amenities_9]])</f>
        <v>Parking</v>
      </c>
      <c r="AP70" s="16" t="str">
        <f>IF(EssoCL_Locs[[#This Row],[Store Amenities_10]]="","",EssoCL_Locs[[#This Row],[Store Amenities_10]])</f>
        <v>Restrooms</v>
      </c>
      <c r="AQ70" s="16" t="str">
        <f>IF(EssoCL_Locs[[#This Row],[Store Amenities_11]]="","",EssoCL_Locs[[#This Row],[Store Amenities_11]])</f>
        <v/>
      </c>
      <c r="AR70" s="16" t="str">
        <f>IF(EssoCL_Locs[[#This Row],[Store Amenities_12]]="","",EssoCL_Locs[[#This Row],[Store Amenities_12]])</f>
        <v>Store 24/7</v>
      </c>
      <c r="AS70" s="16" t="str">
        <f>IF(EssoCL_Locs[[#This Row],[Store Amenities_13]]="","",EssoCL_Locs[[#This Row],[Store Amenities_13]])</f>
        <v>Showers</v>
      </c>
      <c r="AT70" s="16" t="str">
        <f>IF(EssoCL_Locs[[#This Row],[Store Amenities_14]]="","",EssoCL_Locs[[#This Row],[Store Amenities_14]])</f>
        <v/>
      </c>
      <c r="AU70" s="16" t="str">
        <f>IF(EssoCL_Locs[[#This Row],[Store Amenities_15]]="","",EssoCL_Locs[[#This Row],[Store Amenities_15]])</f>
        <v/>
      </c>
      <c r="AV70" s="16" t="s">
        <v>27</v>
      </c>
      <c r="AX70" s="45" t="str">
        <f t="shared" si="8"/>
        <v>50.025172/-110.70006</v>
      </c>
      <c r="AY70" s="41" t="str">
        <f t="shared" si="6"/>
        <v>[Diesel;Diesel]|[Parking;Parking]|[Restrooms;Restrooms]|[Store 24/7;Store 24/7]|[Showers;Showers]</v>
      </c>
      <c r="AZ70" s="42" t="str">
        <f t="shared" si="7"/>
        <v>[Diesel;Diesel]|[Parking;Parking]|[Restrooms;Restrooms]|[Store 24/7;Store 24/7]|[Showers;Showers]</v>
      </c>
      <c r="BA70" s="14" t="str">
        <f t="shared" si="9"/>
        <v>524603|Medicine Hat|524603 - Medicine Hat|50.025172/-110.70006|561 15 St SW||Medicine Hat|AB|T1A 4W2|403-527-5561|CA|||||"[Diesel;Diesel]|[Parking;Parking]|[Restrooms;Restrooms]|[Store 24/7;Store 24/7]|[Showers;Showers]"|"[Diesel;Diesel]|[Parking;Parking]|[Restrooms;Restrooms]|[Store 24/7;Store 24/7]|[Showers;Showers]"|E</v>
      </c>
    </row>
    <row r="71" spans="1:53" x14ac:dyDescent="0.35">
      <c r="A71" s="20"/>
      <c r="B71" s="20" t="str">
        <f>TRIM(SourceTable[[#This Row],[EFS
SITE NUMBER]])</f>
        <v>524597</v>
      </c>
      <c r="C71" s="20" t="str">
        <f>SourceTable[[#This Row],[Location Name]]</f>
        <v>Strathmore Travel Centre</v>
      </c>
      <c r="D71" s="16" t="str">
        <f>EssoCL_Locs[[#This Row],[LocationID]] &amp; " - " &amp; EssoCL_Locs[[#This Row],[Location Name]]</f>
        <v>524597 - Strathmore Travel Centre</v>
      </c>
      <c r="E71" s="35">
        <f>SourceTable[[#This Row],[LATITUDE]]</f>
        <v>51.03866</v>
      </c>
      <c r="F71" s="35">
        <f>SourceTable[[#This Row],[LONGITUDE]]</f>
        <v>-113.39812999999999</v>
      </c>
      <c r="G71" s="35" t="str">
        <f>SourceTable[[#This Row],[Address]]</f>
        <v>436 Ridge Rd</v>
      </c>
      <c r="H71" s="20"/>
      <c r="I71" s="36" t="str">
        <f>SourceTable[[#This Row],[City]]</f>
        <v>Strathmore</v>
      </c>
      <c r="J71" s="35" t="str">
        <f>RIGHT(SourceTable[[#This Row],[Province]],2)</f>
        <v>AB</v>
      </c>
      <c r="K71" s="35" t="str">
        <f>SourceTable[[#This Row],[Postal Code ]]</f>
        <v>T1P 1B5</v>
      </c>
      <c r="L71" s="16" t="str">
        <f>SourceTable[[#This Row],[PHONE]]</f>
        <v>403-934-3561</v>
      </c>
      <c r="M71" s="16" t="s">
        <v>42</v>
      </c>
      <c r="N71" s="16"/>
      <c r="O71" s="47" t="str">
        <f>IF(TRIM(SourceTable[[#This Row],[Status]])="Closed","&lt;ul&gt;&lt;li&gt;Temporarily closed.&lt;/li&gt;&lt;/ul&gt;","")</f>
        <v/>
      </c>
      <c r="P71" s="47" t="str">
        <f>IF(TRIM(SourceTable[[#This Row],[Status]])="Closed","Closed;Closed;Closed;Closed;Closed;Closed;Closed;","")</f>
        <v/>
      </c>
      <c r="Q71" s="15"/>
      <c r="R71" s="20" t="str">
        <f>IF(SourceTable[[#This Row],[DIESEL EFFICIENT™]]="Yes","Diesel Efficient","")</f>
        <v/>
      </c>
      <c r="S71" s="20" t="str">
        <f>IF(SourceTable[[#This Row],[DIESEL]]="Yes","Diesel","")</f>
        <v>Diesel</v>
      </c>
      <c r="T71" s="20" t="str">
        <f>IF(SourceTable[[#This Row],[DYED DIESEL]]="Yes","Dyed Diesel","")</f>
        <v/>
      </c>
      <c r="U71" s="20" t="str">
        <f>IF(SourceTable[[#This Row],[GAS AT CARDLOCK]]="Yes","Gas at Cardlock","")</f>
        <v>Gas at Cardlock</v>
      </c>
      <c r="V71" s="20" t="str">
        <f>IF(SourceTable[[#This Row],[DYED GAS AT CARDLOCK]]="Yes","Dyed Gas At Cardlock","")</f>
        <v/>
      </c>
      <c r="W71" s="20" t="str">
        <f>IF(SourceTable[[#This Row],[BULK DEF]]="Yes","Bulk Def","")</f>
        <v>Bulk Def</v>
      </c>
      <c r="X71" s="16" t="str">
        <f>IF(SourceTable[[#This Row],[RESTAURANT]]="Yes","Restaurant","")</f>
        <v>Restaurant</v>
      </c>
      <c r="Y71" s="16" t="str">
        <f>IF(SourceTable[[#This Row],[FAST FOOD]]="Yes","Fast Food","")</f>
        <v/>
      </c>
      <c r="Z71" s="16" t="str">
        <f>IF(SourceTable[[#This Row],[PARKING]]="Yes","Parking","")</f>
        <v>Parking</v>
      </c>
      <c r="AA71" s="16" t="str">
        <f>IF(SourceTable[[#This Row],[RESTROOMS]]="Yes","Restrooms","")</f>
        <v>Restrooms</v>
      </c>
      <c r="AB71" s="16" t="str">
        <f>IF(SourceTable[[#This Row],[STORE]]="Yes","Store","")</f>
        <v/>
      </c>
      <c r="AC71" s="16" t="str">
        <f>IF(SourceTable[[#This Row],[STORE 24/7]]="Yes","Store 24/7","")</f>
        <v>Store 24/7</v>
      </c>
      <c r="AD71" s="16" t="str">
        <f>IF(SourceTable[[#This Row],[SHOWERS]]="Yes","Showers","")</f>
        <v>Showers</v>
      </c>
      <c r="AE71" s="16"/>
      <c r="AF71" s="16"/>
      <c r="AG71" s="16" t="str">
        <f>IF(EssoCL_Locs[[#This Row],[Store Amenities_1]]="","",EssoCL_Locs[[#This Row],[Store Amenities_1]])</f>
        <v/>
      </c>
      <c r="AH71" s="16" t="str">
        <f>IF(EssoCL_Locs[[#This Row],[Store Amenities_2]]="","",EssoCL_Locs[[#This Row],[Store Amenities_2]])</f>
        <v>Diesel</v>
      </c>
      <c r="AI71" s="16" t="str">
        <f>IF(EssoCL_Locs[[#This Row],[Store Amenities_3]]="","",EssoCL_Locs[[#This Row],[Store Amenities_3]])</f>
        <v/>
      </c>
      <c r="AJ71" s="16" t="str">
        <f>IF(EssoCL_Locs[[#This Row],[Store Amenities_4]]="","",EssoCL_Locs[[#This Row],[Store Amenities_4]])</f>
        <v>Gas at Cardlock</v>
      </c>
      <c r="AK71" s="16" t="str">
        <f>IF(EssoCL_Locs[[#This Row],[Store Amenities_5]]="","",EssoCL_Locs[[#This Row],[Store Amenities_5]])</f>
        <v/>
      </c>
      <c r="AL71" s="16" t="str">
        <f>IF(EssoCL_Locs[[#This Row],[Store Amenities_6]]="","",EssoCL_Locs[[#This Row],[Store Amenities_6]])</f>
        <v>Bulk Def</v>
      </c>
      <c r="AM71" s="16" t="str">
        <f>IF(EssoCL_Locs[[#This Row],[Store Amenities_7]]="","",EssoCL_Locs[[#This Row],[Store Amenities_7]])</f>
        <v>Restaurant</v>
      </c>
      <c r="AN71" s="16" t="str">
        <f>IF(EssoCL_Locs[[#This Row],[Store Amenities_8]]="","",EssoCL_Locs[[#This Row],[Store Amenities_8]])</f>
        <v/>
      </c>
      <c r="AO71" s="16" t="str">
        <f>IF(EssoCL_Locs[[#This Row],[Store Amenities_9]]="","",EssoCL_Locs[[#This Row],[Store Amenities_9]])</f>
        <v>Parking</v>
      </c>
      <c r="AP71" s="16" t="str">
        <f>IF(EssoCL_Locs[[#This Row],[Store Amenities_10]]="","",EssoCL_Locs[[#This Row],[Store Amenities_10]])</f>
        <v>Restrooms</v>
      </c>
      <c r="AQ71" s="16" t="str">
        <f>IF(EssoCL_Locs[[#This Row],[Store Amenities_11]]="","",EssoCL_Locs[[#This Row],[Store Amenities_11]])</f>
        <v/>
      </c>
      <c r="AR71" s="16" t="str">
        <f>IF(EssoCL_Locs[[#This Row],[Store Amenities_12]]="","",EssoCL_Locs[[#This Row],[Store Amenities_12]])</f>
        <v>Store 24/7</v>
      </c>
      <c r="AS71" s="16" t="str">
        <f>IF(EssoCL_Locs[[#This Row],[Store Amenities_13]]="","",EssoCL_Locs[[#This Row],[Store Amenities_13]])</f>
        <v>Showers</v>
      </c>
      <c r="AT71" s="16" t="str">
        <f>IF(EssoCL_Locs[[#This Row],[Store Amenities_14]]="","",EssoCL_Locs[[#This Row],[Store Amenities_14]])</f>
        <v/>
      </c>
      <c r="AU71" s="16" t="str">
        <f>IF(EssoCL_Locs[[#This Row],[Store Amenities_15]]="","",EssoCL_Locs[[#This Row],[Store Amenities_15]])</f>
        <v/>
      </c>
      <c r="AV71" s="16" t="s">
        <v>27</v>
      </c>
      <c r="AX71" s="45" t="str">
        <f t="shared" si="8"/>
        <v>51.03866/-113.39813</v>
      </c>
      <c r="AY71" s="41" t="str">
        <f t="shared" si="6"/>
        <v>[Diesel;Diesel]|[Gas at Cardlock;Gas at Cardlock]|[Bulk Def;Bulk Def]|[Restaurant;Restaurant]|[Parking;Parking]|[Restrooms;Restrooms]|[Store 24/7;Store 24/7]|[Showers;Showers]</v>
      </c>
      <c r="AZ71" s="42" t="str">
        <f t="shared" si="7"/>
        <v>[Diesel;Diesel]|[Gas at Cardlock;Gas at Cardlock]|[Bulk Def;Bulk Def]|[Restaurant;Restaurant]|[Parking;Parking]|[Restrooms;Restrooms]|[Store 24/7;Store 24/7]|[Showers;Showers]</v>
      </c>
      <c r="BA71" s="14" t="str">
        <f t="shared" si="9"/>
        <v>524597|Strathmore Travel Centre|524597 - Strathmore Travel Centre|51.03866/-113.39813|436 Ridge Rd||Strathmore|AB|T1P 1B5|403-934-3561|CA|||||"[Diesel;Diesel]|[Gas at Cardlock;Gas at Cardlock]|[Bulk Def;Bulk Def]|[Restaurant;Restaurant]|[Parking;Parking]|[Restrooms;Restrooms]|[Store 24/7;Store 24/7]|[Showers;Showers]"|"[Diesel;Diesel]|[Gas at Cardlock;Gas at Cardlock]|[Bulk Def;Bulk Def]|[Restaurant;Restaurant]|[Parking;Parking]|[Restrooms;Restrooms]|[Store 24/7;Store 24/7]|[Showers;Showers]"|E</v>
      </c>
    </row>
    <row r="72" spans="1:53" x14ac:dyDescent="0.35">
      <c r="A72" s="20"/>
      <c r="B72" s="20" t="str">
        <f>TRIM(SourceTable[[#This Row],[EFS
SITE NUMBER]])</f>
        <v>524609</v>
      </c>
      <c r="C72" s="20" t="str">
        <f>SourceTable[[#This Row],[Location Name]]</f>
        <v>Esso Deadman's Flats</v>
      </c>
      <c r="D72" s="16" t="str">
        <f>EssoCL_Locs[[#This Row],[LocationID]] &amp; " - " &amp; EssoCL_Locs[[#This Row],[Location Name]]</f>
        <v>524609 - Esso Deadman's Flats</v>
      </c>
      <c r="E72" s="35">
        <f>SourceTable[[#This Row],[LATITUDE]]</f>
        <v>51.039569999999998</v>
      </c>
      <c r="F72" s="35">
        <f>SourceTable[[#This Row],[LONGITUDE]]</f>
        <v>-115.26349999999999</v>
      </c>
      <c r="G72" s="35" t="str">
        <f>SourceTable[[#This Row],[Address]]</f>
        <v>HWY 1 West 200 - 1st Avenue</v>
      </c>
      <c r="H72" s="20"/>
      <c r="I72" s="36" t="str">
        <f>SourceTable[[#This Row],[City]]</f>
        <v>Deadman's Flats</v>
      </c>
      <c r="J72" s="35" t="str">
        <f>RIGHT(SourceTable[[#This Row],[Province]],2)</f>
        <v>AB</v>
      </c>
      <c r="K72" s="35" t="str">
        <f>SourceTable[[#This Row],[Postal Code ]]</f>
        <v>T1W 2W4</v>
      </c>
      <c r="L72" s="16" t="str">
        <f>SourceTable[[#This Row],[PHONE]]</f>
        <v>403 678 4333</v>
      </c>
      <c r="M72" s="16" t="s">
        <v>42</v>
      </c>
      <c r="N72" s="16"/>
      <c r="O72" s="47" t="str">
        <f>IF(TRIM(SourceTable[[#This Row],[Status]])="Closed","&lt;ul&gt;&lt;li&gt;Temporarily closed.&lt;/li&gt;&lt;/ul&gt;","")</f>
        <v/>
      </c>
      <c r="P72" s="47" t="str">
        <f>IF(TRIM(SourceTable[[#This Row],[Status]])="Closed","Closed;Closed;Closed;Closed;Closed;Closed;Closed;","")</f>
        <v/>
      </c>
      <c r="Q72" s="15"/>
      <c r="R72" s="20" t="str">
        <f>IF(SourceTable[[#This Row],[DIESEL EFFICIENT™]]="Yes","Diesel Efficient","")</f>
        <v>Diesel Efficient</v>
      </c>
      <c r="S72" s="20" t="str">
        <f>IF(SourceTable[[#This Row],[DIESEL]]="Yes","Diesel","")</f>
        <v>Diesel</v>
      </c>
      <c r="T72" s="20" t="str">
        <f>IF(SourceTable[[#This Row],[DYED DIESEL]]="Yes","Dyed Diesel","")</f>
        <v/>
      </c>
      <c r="U72" s="20" t="str">
        <f>IF(SourceTable[[#This Row],[GAS AT CARDLOCK]]="Yes","Gas at Cardlock","")</f>
        <v>Gas at Cardlock</v>
      </c>
      <c r="V72" s="20" t="str">
        <f>IF(SourceTable[[#This Row],[DYED GAS AT CARDLOCK]]="Yes","Dyed Gas At Cardlock","")</f>
        <v/>
      </c>
      <c r="W72" s="20" t="str">
        <f>IF(SourceTable[[#This Row],[BULK DEF]]="Yes","Bulk Def","")</f>
        <v/>
      </c>
      <c r="X72" s="16" t="str">
        <f>IF(SourceTable[[#This Row],[RESTAURANT]]="Yes","Restaurant","")</f>
        <v>Restaurant</v>
      </c>
      <c r="Y72" s="16" t="str">
        <f>IF(SourceTable[[#This Row],[FAST FOOD]]="Yes","Fast Food","")</f>
        <v>Fast Food</v>
      </c>
      <c r="Z72" s="16" t="str">
        <f>IF(SourceTable[[#This Row],[PARKING]]="Yes","Parking","")</f>
        <v/>
      </c>
      <c r="AA72" s="16" t="str">
        <f>IF(SourceTable[[#This Row],[RESTROOMS]]="Yes","Restrooms","")</f>
        <v>Restrooms</v>
      </c>
      <c r="AB72" s="16" t="str">
        <f>IF(SourceTable[[#This Row],[STORE]]="Yes","Store","")</f>
        <v>Store</v>
      </c>
      <c r="AC72" s="16" t="str">
        <f>IF(SourceTable[[#This Row],[STORE 24/7]]="Yes","Store 24/7","")</f>
        <v/>
      </c>
      <c r="AD72" s="16" t="str">
        <f>IF(SourceTable[[#This Row],[SHOWERS]]="Yes","Showers","")</f>
        <v/>
      </c>
      <c r="AE72" s="16"/>
      <c r="AF72" s="16"/>
      <c r="AG72" s="16" t="str">
        <f>IF(EssoCL_Locs[[#This Row],[Store Amenities_1]]="","",EssoCL_Locs[[#This Row],[Store Amenities_1]])</f>
        <v>Diesel Efficient</v>
      </c>
      <c r="AH72" s="16" t="str">
        <f>IF(EssoCL_Locs[[#This Row],[Store Amenities_2]]="","",EssoCL_Locs[[#This Row],[Store Amenities_2]])</f>
        <v>Diesel</v>
      </c>
      <c r="AI72" s="16" t="str">
        <f>IF(EssoCL_Locs[[#This Row],[Store Amenities_3]]="","",EssoCL_Locs[[#This Row],[Store Amenities_3]])</f>
        <v/>
      </c>
      <c r="AJ72" s="16" t="str">
        <f>IF(EssoCL_Locs[[#This Row],[Store Amenities_4]]="","",EssoCL_Locs[[#This Row],[Store Amenities_4]])</f>
        <v>Gas at Cardlock</v>
      </c>
      <c r="AK72" s="16" t="str">
        <f>IF(EssoCL_Locs[[#This Row],[Store Amenities_5]]="","",EssoCL_Locs[[#This Row],[Store Amenities_5]])</f>
        <v/>
      </c>
      <c r="AL72" s="16" t="str">
        <f>IF(EssoCL_Locs[[#This Row],[Store Amenities_6]]="","",EssoCL_Locs[[#This Row],[Store Amenities_6]])</f>
        <v/>
      </c>
      <c r="AM72" s="16" t="str">
        <f>IF(EssoCL_Locs[[#This Row],[Store Amenities_7]]="","",EssoCL_Locs[[#This Row],[Store Amenities_7]])</f>
        <v>Restaurant</v>
      </c>
      <c r="AN72" s="16" t="str">
        <f>IF(EssoCL_Locs[[#This Row],[Store Amenities_8]]="","",EssoCL_Locs[[#This Row],[Store Amenities_8]])</f>
        <v>Fast Food</v>
      </c>
      <c r="AO72" s="16" t="str">
        <f>IF(EssoCL_Locs[[#This Row],[Store Amenities_9]]="","",EssoCL_Locs[[#This Row],[Store Amenities_9]])</f>
        <v/>
      </c>
      <c r="AP72" s="16" t="str">
        <f>IF(EssoCL_Locs[[#This Row],[Store Amenities_10]]="","",EssoCL_Locs[[#This Row],[Store Amenities_10]])</f>
        <v>Restrooms</v>
      </c>
      <c r="AQ72" s="16" t="str">
        <f>IF(EssoCL_Locs[[#This Row],[Store Amenities_11]]="","",EssoCL_Locs[[#This Row],[Store Amenities_11]])</f>
        <v>Store</v>
      </c>
      <c r="AR72" s="16" t="str">
        <f>IF(EssoCL_Locs[[#This Row],[Store Amenities_12]]="","",EssoCL_Locs[[#This Row],[Store Amenities_12]])</f>
        <v/>
      </c>
      <c r="AS72" s="16" t="str">
        <f>IF(EssoCL_Locs[[#This Row],[Store Amenities_13]]="","",EssoCL_Locs[[#This Row],[Store Amenities_13]])</f>
        <v/>
      </c>
      <c r="AT72" s="16" t="str">
        <f>IF(EssoCL_Locs[[#This Row],[Store Amenities_14]]="","",EssoCL_Locs[[#This Row],[Store Amenities_14]])</f>
        <v/>
      </c>
      <c r="AU72" s="16" t="str">
        <f>IF(EssoCL_Locs[[#This Row],[Store Amenities_15]]="","",EssoCL_Locs[[#This Row],[Store Amenities_15]])</f>
        <v/>
      </c>
      <c r="AV72" s="16" t="s">
        <v>27</v>
      </c>
      <c r="AX72" s="45" t="str">
        <f t="shared" si="8"/>
        <v>51.03957/-115.2635</v>
      </c>
      <c r="AY72" s="41" t="str">
        <f t="shared" si="6"/>
        <v>[Diesel Efficient;Diesel Efficient]|[Diesel;Diesel]|[Gas at Cardlock;Gas at Cardlock]|[Restaurant;Restaurant]|[Fast Food;Fast Food]|[Restrooms;Restrooms]|[Store;Store]</v>
      </c>
      <c r="AZ72" s="42" t="str">
        <f t="shared" si="7"/>
        <v>[Diesel Efficient;Diesel Efficient]|[Diesel;Diesel]|[Gas at Cardlock;Gas at Cardlock]|[Restaurant;Restaurant]|[Fast Food;Fast Food]|[Restrooms;Restrooms]|[Store;Store]</v>
      </c>
      <c r="BA72" s="14" t="str">
        <f t="shared" si="9"/>
        <v>524609|Esso Deadman's Flats|524609 - Esso Deadman's Flats|51.03957/-115.2635|HWY 1 West 200 - 1st Avenue||Deadman's Flats|AB|T1W 2W4|403 678 4333|CA|||||"[Diesel Efficient;Diesel Efficient]|[Diesel;Diesel]|[Gas at Cardlock;Gas at Cardlock]|[Restaurant;Restaurant]|[Fast Food;Fast Food]|[Restrooms;Restrooms]|[Store;Store]"|"[Diesel Efficient;Diesel Efficient]|[Diesel;Diesel]|[Gas at Cardlock;Gas at Cardlock]|[Restaurant;Restaurant]|[Fast Food;Fast Food]|[Restrooms;Restrooms]|[Store;Store]"|E</v>
      </c>
    </row>
    <row r="73" spans="1:53" x14ac:dyDescent="0.35">
      <c r="A73" s="20"/>
      <c r="B73" s="20" t="str">
        <f>TRIM(SourceTable[[#This Row],[EFS
SITE NUMBER]])</f>
        <v>524578</v>
      </c>
      <c r="C73" s="20" t="str">
        <f>SourceTable[[#This Row],[Location Name]]</f>
        <v>Blue River Travel Centre</v>
      </c>
      <c r="D73" s="16" t="str">
        <f>EssoCL_Locs[[#This Row],[LocationID]] &amp; " - " &amp; EssoCL_Locs[[#This Row],[Location Name]]</f>
        <v>524578 - Blue River Travel Centre</v>
      </c>
      <c r="E73" s="35">
        <f>SourceTable[[#This Row],[LATITUDE]]</f>
        <v>52.103737000000002</v>
      </c>
      <c r="F73" s="35">
        <f>SourceTable[[#This Row],[LONGITUDE]]</f>
        <v>-119.31012800000001</v>
      </c>
      <c r="G73" s="35" t="str">
        <f>SourceTable[[#This Row],[Address]]</f>
        <v>778 Hwy 5</v>
      </c>
      <c r="H73" s="20"/>
      <c r="I73" s="36" t="str">
        <f>SourceTable[[#This Row],[City]]</f>
        <v>Blue River</v>
      </c>
      <c r="J73" s="35" t="str">
        <f>RIGHT(SourceTable[[#This Row],[Province]],2)</f>
        <v>BC</v>
      </c>
      <c r="K73" s="35" t="str">
        <f>SourceTable[[#This Row],[Postal Code ]]</f>
        <v>V0E 1J0</v>
      </c>
      <c r="L73" s="16" t="str">
        <f>SourceTable[[#This Row],[PHONE]]</f>
        <v>250-673-8221</v>
      </c>
      <c r="M73" s="16" t="s">
        <v>42</v>
      </c>
      <c r="N73" s="16"/>
      <c r="O73" s="47" t="str">
        <f>IF(TRIM(SourceTable[[#This Row],[Status]])="Closed","&lt;ul&gt;&lt;li&gt;Temporarily closed.&lt;/li&gt;&lt;/ul&gt;","")</f>
        <v/>
      </c>
      <c r="P73" s="47" t="str">
        <f>IF(TRIM(SourceTable[[#This Row],[Status]])="Closed","Closed;Closed;Closed;Closed;Closed;Closed;Closed;","")</f>
        <v/>
      </c>
      <c r="Q73" s="15"/>
      <c r="R73" s="20" t="str">
        <f>IF(SourceTable[[#This Row],[DIESEL EFFICIENT™]]="Yes","Diesel Efficient","")</f>
        <v/>
      </c>
      <c r="S73" s="20" t="str">
        <f>IF(SourceTable[[#This Row],[DIESEL]]="Yes","Diesel","")</f>
        <v>Diesel</v>
      </c>
      <c r="T73" s="20" t="str">
        <f>IF(SourceTable[[#This Row],[DYED DIESEL]]="Yes","Dyed Diesel","")</f>
        <v>Dyed Diesel</v>
      </c>
      <c r="U73" s="20" t="str">
        <f>IF(SourceTable[[#This Row],[GAS AT CARDLOCK]]="Yes","Gas at Cardlock","")</f>
        <v/>
      </c>
      <c r="V73" s="20" t="str">
        <f>IF(SourceTable[[#This Row],[DYED GAS AT CARDLOCK]]="Yes","Dyed Gas At Cardlock","")</f>
        <v/>
      </c>
      <c r="W73" s="20" t="str">
        <f>IF(SourceTable[[#This Row],[BULK DEF]]="Yes","Bulk Def","")</f>
        <v/>
      </c>
      <c r="X73" s="16" t="str">
        <f>IF(SourceTable[[#This Row],[RESTAURANT]]="Yes","Restaurant","")</f>
        <v/>
      </c>
      <c r="Y73" s="16" t="str">
        <f>IF(SourceTable[[#This Row],[FAST FOOD]]="Yes","Fast Food","")</f>
        <v/>
      </c>
      <c r="Z73" s="16" t="str">
        <f>IF(SourceTable[[#This Row],[PARKING]]="Yes","Parking","")</f>
        <v>Parking</v>
      </c>
      <c r="AA73" s="16" t="str">
        <f>IF(SourceTable[[#This Row],[RESTROOMS]]="Yes","Restrooms","")</f>
        <v>Restrooms</v>
      </c>
      <c r="AB73" s="16" t="str">
        <f>IF(SourceTable[[#This Row],[STORE]]="Yes","Store","")</f>
        <v/>
      </c>
      <c r="AC73" s="16" t="str">
        <f>IF(SourceTable[[#This Row],[STORE 24/7]]="Yes","Store 24/7","")</f>
        <v>Store 24/7</v>
      </c>
      <c r="AD73" s="16" t="str">
        <f>IF(SourceTable[[#This Row],[SHOWERS]]="Yes","Showers","")</f>
        <v>Showers</v>
      </c>
      <c r="AE73" s="16"/>
      <c r="AF73" s="16"/>
      <c r="AG73" s="16" t="str">
        <f>IF(EssoCL_Locs[[#This Row],[Store Amenities_1]]="","",EssoCL_Locs[[#This Row],[Store Amenities_1]])</f>
        <v/>
      </c>
      <c r="AH73" s="16" t="str">
        <f>IF(EssoCL_Locs[[#This Row],[Store Amenities_2]]="","",EssoCL_Locs[[#This Row],[Store Amenities_2]])</f>
        <v>Diesel</v>
      </c>
      <c r="AI73" s="16" t="str">
        <f>IF(EssoCL_Locs[[#This Row],[Store Amenities_3]]="","",EssoCL_Locs[[#This Row],[Store Amenities_3]])</f>
        <v>Dyed Diesel</v>
      </c>
      <c r="AJ73" s="16" t="str">
        <f>IF(EssoCL_Locs[[#This Row],[Store Amenities_4]]="","",EssoCL_Locs[[#This Row],[Store Amenities_4]])</f>
        <v/>
      </c>
      <c r="AK73" s="16" t="str">
        <f>IF(EssoCL_Locs[[#This Row],[Store Amenities_5]]="","",EssoCL_Locs[[#This Row],[Store Amenities_5]])</f>
        <v/>
      </c>
      <c r="AL73" s="16" t="str">
        <f>IF(EssoCL_Locs[[#This Row],[Store Amenities_6]]="","",EssoCL_Locs[[#This Row],[Store Amenities_6]])</f>
        <v/>
      </c>
      <c r="AM73" s="16" t="str">
        <f>IF(EssoCL_Locs[[#This Row],[Store Amenities_7]]="","",EssoCL_Locs[[#This Row],[Store Amenities_7]])</f>
        <v/>
      </c>
      <c r="AN73" s="16" t="str">
        <f>IF(EssoCL_Locs[[#This Row],[Store Amenities_8]]="","",EssoCL_Locs[[#This Row],[Store Amenities_8]])</f>
        <v/>
      </c>
      <c r="AO73" s="16" t="str">
        <f>IF(EssoCL_Locs[[#This Row],[Store Amenities_9]]="","",EssoCL_Locs[[#This Row],[Store Amenities_9]])</f>
        <v>Parking</v>
      </c>
      <c r="AP73" s="16" t="str">
        <f>IF(EssoCL_Locs[[#This Row],[Store Amenities_10]]="","",EssoCL_Locs[[#This Row],[Store Amenities_10]])</f>
        <v>Restrooms</v>
      </c>
      <c r="AQ73" s="16" t="str">
        <f>IF(EssoCL_Locs[[#This Row],[Store Amenities_11]]="","",EssoCL_Locs[[#This Row],[Store Amenities_11]])</f>
        <v/>
      </c>
      <c r="AR73" s="16" t="str">
        <f>IF(EssoCL_Locs[[#This Row],[Store Amenities_12]]="","",EssoCL_Locs[[#This Row],[Store Amenities_12]])</f>
        <v>Store 24/7</v>
      </c>
      <c r="AS73" s="16" t="str">
        <f>IF(EssoCL_Locs[[#This Row],[Store Amenities_13]]="","",EssoCL_Locs[[#This Row],[Store Amenities_13]])</f>
        <v>Showers</v>
      </c>
      <c r="AT73" s="16" t="str">
        <f>IF(EssoCL_Locs[[#This Row],[Store Amenities_14]]="","",EssoCL_Locs[[#This Row],[Store Amenities_14]])</f>
        <v/>
      </c>
      <c r="AU73" s="16" t="str">
        <f>IF(EssoCL_Locs[[#This Row],[Store Amenities_15]]="","",EssoCL_Locs[[#This Row],[Store Amenities_15]])</f>
        <v/>
      </c>
      <c r="AV73" s="16" t="s">
        <v>27</v>
      </c>
      <c r="AX73" s="45" t="str">
        <f t="shared" si="8"/>
        <v>52.103737/-119.310128</v>
      </c>
      <c r="AY73" s="41" t="str">
        <f t="shared" si="6"/>
        <v>[Diesel;Diesel]|[Dyed Diesel;Dyed Diesel]|[Parking;Parking]|[Restrooms;Restrooms]|[Store 24/7;Store 24/7]|[Showers;Showers]</v>
      </c>
      <c r="AZ73" s="42" t="str">
        <f t="shared" si="7"/>
        <v>[Diesel;Diesel]|[Dyed Diesel;Dyed Diesel]|[Parking;Parking]|[Restrooms;Restrooms]|[Store 24/7;Store 24/7]|[Showers;Showers]</v>
      </c>
      <c r="BA73" s="14" t="str">
        <f t="shared" si="9"/>
        <v>524578|Blue River Travel Centre|524578 - Blue River Travel Centre|52.103737/-119.310128|778 Hwy 5||Blue River|BC|V0E 1J0|250-673-8221|CA|||||"[Diesel;Diesel]|[Dyed Diesel;Dyed Diesel]|[Parking;Parking]|[Restrooms;Restrooms]|[Store 24/7;Store 24/7]|[Showers;Showers]"|"[Diesel;Diesel]|[Dyed Diesel;Dyed Diesel]|[Parking;Parking]|[Restrooms;Restrooms]|[Store 24/7;Store 24/7]|[Showers;Showers]"|E</v>
      </c>
    </row>
    <row r="74" spans="1:53" x14ac:dyDescent="0.35">
      <c r="A74" s="20"/>
      <c r="B74" s="20" t="str">
        <f>TRIM(SourceTable[[#This Row],[EFS
SITE NUMBER]])</f>
        <v>524586</v>
      </c>
      <c r="C74" s="20" t="str">
        <f>SourceTable[[#This Row],[Location Name]]</f>
        <v>Cache Creek</v>
      </c>
      <c r="D74" s="16" t="str">
        <f>EssoCL_Locs[[#This Row],[LocationID]] &amp; " - " &amp; EssoCL_Locs[[#This Row],[Location Name]]</f>
        <v>524586 - Cache Creek</v>
      </c>
      <c r="E74" s="35">
        <f>SourceTable[[#This Row],[LATITUDE]]</f>
        <v>50.80556</v>
      </c>
      <c r="F74" s="35">
        <f>SourceTable[[#This Row],[LONGITUDE]]</f>
        <v>-121.325</v>
      </c>
      <c r="G74" s="35" t="str">
        <f>SourceTable[[#This Row],[Address]]</f>
        <v>959 S Trans-Canada Hwy</v>
      </c>
      <c r="H74" s="20"/>
      <c r="I74" s="36" t="str">
        <f>SourceTable[[#This Row],[City]]</f>
        <v>Cache Creek</v>
      </c>
      <c r="J74" s="35" t="str">
        <f>RIGHT(SourceTable[[#This Row],[Province]],2)</f>
        <v>BC</v>
      </c>
      <c r="K74" s="35" t="str">
        <f>SourceTable[[#This Row],[Postal Code ]]</f>
        <v>V0K 1H0</v>
      </c>
      <c r="L74" s="16" t="str">
        <f>SourceTable[[#This Row],[PHONE]]</f>
        <v>250-457-6643</v>
      </c>
      <c r="M74" s="16" t="s">
        <v>42</v>
      </c>
      <c r="N74" s="16"/>
      <c r="O74" s="47" t="str">
        <f>IF(TRIM(SourceTable[[#This Row],[Status]])="Closed","&lt;ul&gt;&lt;li&gt;Temporarily closed.&lt;/li&gt;&lt;/ul&gt;","")</f>
        <v/>
      </c>
      <c r="P74" s="47" t="str">
        <f>IF(TRIM(SourceTable[[#This Row],[Status]])="Closed","Closed;Closed;Closed;Closed;Closed;Closed;Closed;","")</f>
        <v/>
      </c>
      <c r="Q74" s="15"/>
      <c r="R74" s="20" t="str">
        <f>IF(SourceTable[[#This Row],[DIESEL EFFICIENT™]]="Yes","Diesel Efficient","")</f>
        <v/>
      </c>
      <c r="S74" s="20" t="str">
        <f>IF(SourceTable[[#This Row],[DIESEL]]="Yes","Diesel","")</f>
        <v>Diesel</v>
      </c>
      <c r="T74" s="20" t="str">
        <f>IF(SourceTable[[#This Row],[DYED DIESEL]]="Yes","Dyed Diesel","")</f>
        <v>Dyed Diesel</v>
      </c>
      <c r="U74" s="20" t="str">
        <f>IF(SourceTable[[#This Row],[GAS AT CARDLOCK]]="Yes","Gas at Cardlock","")</f>
        <v/>
      </c>
      <c r="V74" s="20" t="str">
        <f>IF(SourceTable[[#This Row],[DYED GAS AT CARDLOCK]]="Yes","Dyed Gas At Cardlock","")</f>
        <v/>
      </c>
      <c r="W74" s="20" t="str">
        <f>IF(SourceTable[[#This Row],[BULK DEF]]="Yes","Bulk Def","")</f>
        <v/>
      </c>
      <c r="X74" s="16" t="str">
        <f>IF(SourceTable[[#This Row],[RESTAURANT]]="Yes","Restaurant","")</f>
        <v>Restaurant</v>
      </c>
      <c r="Y74" s="16" t="str">
        <f>IF(SourceTable[[#This Row],[FAST FOOD]]="Yes","Fast Food","")</f>
        <v>Fast Food</v>
      </c>
      <c r="Z74" s="16" t="str">
        <f>IF(SourceTable[[#This Row],[PARKING]]="Yes","Parking","")</f>
        <v>Parking</v>
      </c>
      <c r="AA74" s="16" t="str">
        <f>IF(SourceTable[[#This Row],[RESTROOMS]]="Yes","Restrooms","")</f>
        <v>Restrooms</v>
      </c>
      <c r="AB74" s="16" t="str">
        <f>IF(SourceTable[[#This Row],[STORE]]="Yes","Store","")</f>
        <v/>
      </c>
      <c r="AC74" s="16" t="str">
        <f>IF(SourceTable[[#This Row],[STORE 24/7]]="Yes","Store 24/7","")</f>
        <v>Store 24/7</v>
      </c>
      <c r="AD74" s="16" t="str">
        <f>IF(SourceTable[[#This Row],[SHOWERS]]="Yes","Showers","")</f>
        <v>Showers</v>
      </c>
      <c r="AE74" s="16"/>
      <c r="AF74" s="16"/>
      <c r="AG74" s="16" t="str">
        <f>IF(EssoCL_Locs[[#This Row],[Store Amenities_1]]="","",EssoCL_Locs[[#This Row],[Store Amenities_1]])</f>
        <v/>
      </c>
      <c r="AH74" s="16" t="str">
        <f>IF(EssoCL_Locs[[#This Row],[Store Amenities_2]]="","",EssoCL_Locs[[#This Row],[Store Amenities_2]])</f>
        <v>Diesel</v>
      </c>
      <c r="AI74" s="16" t="str">
        <f>IF(EssoCL_Locs[[#This Row],[Store Amenities_3]]="","",EssoCL_Locs[[#This Row],[Store Amenities_3]])</f>
        <v>Dyed Diesel</v>
      </c>
      <c r="AJ74" s="16" t="str">
        <f>IF(EssoCL_Locs[[#This Row],[Store Amenities_4]]="","",EssoCL_Locs[[#This Row],[Store Amenities_4]])</f>
        <v/>
      </c>
      <c r="AK74" s="16" t="str">
        <f>IF(EssoCL_Locs[[#This Row],[Store Amenities_5]]="","",EssoCL_Locs[[#This Row],[Store Amenities_5]])</f>
        <v/>
      </c>
      <c r="AL74" s="16" t="str">
        <f>IF(EssoCL_Locs[[#This Row],[Store Amenities_6]]="","",EssoCL_Locs[[#This Row],[Store Amenities_6]])</f>
        <v/>
      </c>
      <c r="AM74" s="16" t="str">
        <f>IF(EssoCL_Locs[[#This Row],[Store Amenities_7]]="","",EssoCL_Locs[[#This Row],[Store Amenities_7]])</f>
        <v>Restaurant</v>
      </c>
      <c r="AN74" s="16" t="str">
        <f>IF(EssoCL_Locs[[#This Row],[Store Amenities_8]]="","",EssoCL_Locs[[#This Row],[Store Amenities_8]])</f>
        <v>Fast Food</v>
      </c>
      <c r="AO74" s="16" t="str">
        <f>IF(EssoCL_Locs[[#This Row],[Store Amenities_9]]="","",EssoCL_Locs[[#This Row],[Store Amenities_9]])</f>
        <v>Parking</v>
      </c>
      <c r="AP74" s="16" t="str">
        <f>IF(EssoCL_Locs[[#This Row],[Store Amenities_10]]="","",EssoCL_Locs[[#This Row],[Store Amenities_10]])</f>
        <v>Restrooms</v>
      </c>
      <c r="AQ74" s="16" t="str">
        <f>IF(EssoCL_Locs[[#This Row],[Store Amenities_11]]="","",EssoCL_Locs[[#This Row],[Store Amenities_11]])</f>
        <v/>
      </c>
      <c r="AR74" s="16" t="str">
        <f>IF(EssoCL_Locs[[#This Row],[Store Amenities_12]]="","",EssoCL_Locs[[#This Row],[Store Amenities_12]])</f>
        <v>Store 24/7</v>
      </c>
      <c r="AS74" s="16" t="str">
        <f>IF(EssoCL_Locs[[#This Row],[Store Amenities_13]]="","",EssoCL_Locs[[#This Row],[Store Amenities_13]])</f>
        <v>Showers</v>
      </c>
      <c r="AT74" s="16" t="str">
        <f>IF(EssoCL_Locs[[#This Row],[Store Amenities_14]]="","",EssoCL_Locs[[#This Row],[Store Amenities_14]])</f>
        <v/>
      </c>
      <c r="AU74" s="16" t="str">
        <f>IF(EssoCL_Locs[[#This Row],[Store Amenities_15]]="","",EssoCL_Locs[[#This Row],[Store Amenities_15]])</f>
        <v/>
      </c>
      <c r="AV74" s="16" t="s">
        <v>27</v>
      </c>
      <c r="AX74" s="45" t="str">
        <f t="shared" si="8"/>
        <v>50.80556/-121.325</v>
      </c>
      <c r="AY74" s="41" t="str">
        <f t="shared" si="6"/>
        <v>[Diesel;Diesel]|[Dyed Diesel;Dyed Diesel]|[Restaurant;Restaurant]|[Fast Food;Fast Food]|[Parking;Parking]|[Restrooms;Restrooms]|[Store 24/7;Store 24/7]|[Showers;Showers]</v>
      </c>
      <c r="AZ74" s="42" t="str">
        <f t="shared" si="7"/>
        <v>[Diesel;Diesel]|[Dyed Diesel;Dyed Diesel]|[Restaurant;Restaurant]|[Fast Food;Fast Food]|[Parking;Parking]|[Restrooms;Restrooms]|[Store 24/7;Store 24/7]|[Showers;Showers]</v>
      </c>
      <c r="BA74" s="14" t="str">
        <f t="shared" si="9"/>
        <v>524586|Cache Creek|524586 - Cache Creek|50.80556/-121.325|959 S Trans-Canada Hwy||Cache Creek|BC|V0K 1H0|250-457-6643|CA|||||"[Diesel;Diesel]|[Dyed Diesel;Dyed Diesel]|[Restaurant;Restaurant]|[Fast Food;Fast Food]|[Parking;Parking]|[Restrooms;Restrooms]|[Store 24/7;Store 24/7]|[Showers;Showers]"|"[Diesel;Diesel]|[Dyed Diesel;Dyed Diesel]|[Restaurant;Restaurant]|[Fast Food;Fast Food]|[Parking;Parking]|[Restrooms;Restrooms]|[Store 24/7;Store 24/7]|[Showers;Showers]"|E</v>
      </c>
    </row>
    <row r="75" spans="1:53" x14ac:dyDescent="0.35">
      <c r="A75" s="20"/>
      <c r="B75" s="20" t="str">
        <f>TRIM(SourceTable[[#This Row],[EFS
SITE NUMBER]])</f>
        <v>524555</v>
      </c>
      <c r="C75" s="20" t="str">
        <f>SourceTable[[#This Row],[Location Name]]</f>
        <v>Chilliwack Travel Centre</v>
      </c>
      <c r="D75" s="16" t="str">
        <f>EssoCL_Locs[[#This Row],[LocationID]] &amp; " - " &amp; EssoCL_Locs[[#This Row],[Location Name]]</f>
        <v>524555 - Chilliwack Travel Centre</v>
      </c>
      <c r="E75" s="35">
        <f>SourceTable[[#This Row],[LATITUDE]]</f>
        <v>49.140973000000002</v>
      </c>
      <c r="F75" s="35">
        <f>SourceTable[[#This Row],[LONGITUDE]]</f>
        <v>-121.960004</v>
      </c>
      <c r="G75" s="35" t="str">
        <f>SourceTable[[#This Row],[Address]]</f>
        <v>7620a Vedder Rd</v>
      </c>
      <c r="H75" s="20"/>
      <c r="I75" s="36" t="str">
        <f>SourceTable[[#This Row],[City]]</f>
        <v>Chilliwack</v>
      </c>
      <c r="J75" s="35" t="str">
        <f>RIGHT(SourceTable[[#This Row],[Province]],2)</f>
        <v>BC</v>
      </c>
      <c r="K75" s="35" t="str">
        <f>SourceTable[[#This Row],[Postal Code ]]</f>
        <v>V2R 4E8</v>
      </c>
      <c r="L75" s="16" t="str">
        <f>SourceTable[[#This Row],[PHONE]]</f>
        <v>604-858-5113</v>
      </c>
      <c r="M75" s="16" t="s">
        <v>42</v>
      </c>
      <c r="N75" s="16"/>
      <c r="O75" s="47" t="str">
        <f>IF(TRIM(SourceTable[[#This Row],[Status]])="Closed","&lt;ul&gt;&lt;li&gt;Temporarily closed.&lt;/li&gt;&lt;/ul&gt;","")</f>
        <v/>
      </c>
      <c r="P75" s="47" t="str">
        <f>IF(TRIM(SourceTable[[#This Row],[Status]])="Closed","Closed;Closed;Closed;Closed;Closed;Closed;Closed;","")</f>
        <v/>
      </c>
      <c r="Q75" s="15"/>
      <c r="R75" s="20" t="str">
        <f>IF(SourceTable[[#This Row],[DIESEL EFFICIENT™]]="Yes","Diesel Efficient","")</f>
        <v/>
      </c>
      <c r="S75" s="20" t="str">
        <f>IF(SourceTable[[#This Row],[DIESEL]]="Yes","Diesel","")</f>
        <v>Diesel</v>
      </c>
      <c r="T75" s="20" t="str">
        <f>IF(SourceTable[[#This Row],[DYED DIESEL]]="Yes","Dyed Diesel","")</f>
        <v>Dyed Diesel</v>
      </c>
      <c r="U75" s="20" t="str">
        <f>IF(SourceTable[[#This Row],[GAS AT CARDLOCK]]="Yes","Gas at Cardlock","")</f>
        <v/>
      </c>
      <c r="V75" s="20" t="str">
        <f>IF(SourceTable[[#This Row],[DYED GAS AT CARDLOCK]]="Yes","Dyed Gas At Cardlock","")</f>
        <v/>
      </c>
      <c r="W75" s="20" t="str">
        <f>IF(SourceTable[[#This Row],[BULK DEF]]="Yes","Bulk Def","")</f>
        <v>Bulk Def</v>
      </c>
      <c r="X75" s="16" t="str">
        <f>IF(SourceTable[[#This Row],[RESTAURANT]]="Yes","Restaurant","")</f>
        <v>Restaurant</v>
      </c>
      <c r="Y75" s="16" t="str">
        <f>IF(SourceTable[[#This Row],[FAST FOOD]]="Yes","Fast Food","")</f>
        <v/>
      </c>
      <c r="Z75" s="16" t="str">
        <f>IF(SourceTable[[#This Row],[PARKING]]="Yes","Parking","")</f>
        <v>Parking</v>
      </c>
      <c r="AA75" s="16" t="str">
        <f>IF(SourceTable[[#This Row],[RESTROOMS]]="Yes","Restrooms","")</f>
        <v>Restrooms</v>
      </c>
      <c r="AB75" s="16" t="str">
        <f>IF(SourceTable[[#This Row],[STORE]]="Yes","Store","")</f>
        <v/>
      </c>
      <c r="AC75" s="16" t="str">
        <f>IF(SourceTable[[#This Row],[STORE 24/7]]="Yes","Store 24/7","")</f>
        <v>Store 24/7</v>
      </c>
      <c r="AD75" s="16" t="str">
        <f>IF(SourceTable[[#This Row],[SHOWERS]]="Yes","Showers","")</f>
        <v>Showers</v>
      </c>
      <c r="AE75" s="16"/>
      <c r="AF75" s="16"/>
      <c r="AG75" s="16" t="str">
        <f>IF(EssoCL_Locs[[#This Row],[Store Amenities_1]]="","",EssoCL_Locs[[#This Row],[Store Amenities_1]])</f>
        <v/>
      </c>
      <c r="AH75" s="16" t="str">
        <f>IF(EssoCL_Locs[[#This Row],[Store Amenities_2]]="","",EssoCL_Locs[[#This Row],[Store Amenities_2]])</f>
        <v>Diesel</v>
      </c>
      <c r="AI75" s="16" t="str">
        <f>IF(EssoCL_Locs[[#This Row],[Store Amenities_3]]="","",EssoCL_Locs[[#This Row],[Store Amenities_3]])</f>
        <v>Dyed Diesel</v>
      </c>
      <c r="AJ75" s="16" t="str">
        <f>IF(EssoCL_Locs[[#This Row],[Store Amenities_4]]="","",EssoCL_Locs[[#This Row],[Store Amenities_4]])</f>
        <v/>
      </c>
      <c r="AK75" s="16" t="str">
        <f>IF(EssoCL_Locs[[#This Row],[Store Amenities_5]]="","",EssoCL_Locs[[#This Row],[Store Amenities_5]])</f>
        <v/>
      </c>
      <c r="AL75" s="16" t="str">
        <f>IF(EssoCL_Locs[[#This Row],[Store Amenities_6]]="","",EssoCL_Locs[[#This Row],[Store Amenities_6]])</f>
        <v>Bulk Def</v>
      </c>
      <c r="AM75" s="16" t="str">
        <f>IF(EssoCL_Locs[[#This Row],[Store Amenities_7]]="","",EssoCL_Locs[[#This Row],[Store Amenities_7]])</f>
        <v>Restaurant</v>
      </c>
      <c r="AN75" s="16" t="str">
        <f>IF(EssoCL_Locs[[#This Row],[Store Amenities_8]]="","",EssoCL_Locs[[#This Row],[Store Amenities_8]])</f>
        <v/>
      </c>
      <c r="AO75" s="16" t="str">
        <f>IF(EssoCL_Locs[[#This Row],[Store Amenities_9]]="","",EssoCL_Locs[[#This Row],[Store Amenities_9]])</f>
        <v>Parking</v>
      </c>
      <c r="AP75" s="16" t="str">
        <f>IF(EssoCL_Locs[[#This Row],[Store Amenities_10]]="","",EssoCL_Locs[[#This Row],[Store Amenities_10]])</f>
        <v>Restrooms</v>
      </c>
      <c r="AQ75" s="16" t="str">
        <f>IF(EssoCL_Locs[[#This Row],[Store Amenities_11]]="","",EssoCL_Locs[[#This Row],[Store Amenities_11]])</f>
        <v/>
      </c>
      <c r="AR75" s="16" t="str">
        <f>IF(EssoCL_Locs[[#This Row],[Store Amenities_12]]="","",EssoCL_Locs[[#This Row],[Store Amenities_12]])</f>
        <v>Store 24/7</v>
      </c>
      <c r="AS75" s="16" t="str">
        <f>IF(EssoCL_Locs[[#This Row],[Store Amenities_13]]="","",EssoCL_Locs[[#This Row],[Store Amenities_13]])</f>
        <v>Showers</v>
      </c>
      <c r="AT75" s="16" t="str">
        <f>IF(EssoCL_Locs[[#This Row],[Store Amenities_14]]="","",EssoCL_Locs[[#This Row],[Store Amenities_14]])</f>
        <v/>
      </c>
      <c r="AU75" s="16" t="str">
        <f>IF(EssoCL_Locs[[#This Row],[Store Amenities_15]]="","",EssoCL_Locs[[#This Row],[Store Amenities_15]])</f>
        <v/>
      </c>
      <c r="AV75" s="16" t="s">
        <v>27</v>
      </c>
      <c r="AX75" s="45" t="str">
        <f t="shared" si="8"/>
        <v>49.140973/-121.960004</v>
      </c>
      <c r="AY75" s="41" t="str">
        <f t="shared" si="6"/>
        <v>[Diesel;Diesel]|[Dyed Diesel;Dyed Diesel]|[Bulk Def;Bulk Def]|[Restaurant;Restaurant]|[Parking;Parking]|[Restrooms;Restrooms]|[Store 24/7;Store 24/7]|[Showers;Showers]</v>
      </c>
      <c r="AZ75" s="42" t="str">
        <f t="shared" si="7"/>
        <v>[Diesel;Diesel]|[Dyed Diesel;Dyed Diesel]|[Bulk Def;Bulk Def]|[Restaurant;Restaurant]|[Parking;Parking]|[Restrooms;Restrooms]|[Store 24/7;Store 24/7]|[Showers;Showers]</v>
      </c>
      <c r="BA75" s="14" t="str">
        <f t="shared" si="9"/>
        <v>524555|Chilliwack Travel Centre|524555 - Chilliwack Travel Centre|49.140973/-121.960004|7620a Vedder Rd||Chilliwack|BC|V2R 4E8|604-858-5113|CA|||||"[Diesel;Diesel]|[Dyed Diesel;Dyed Diesel]|[Bulk Def;Bulk Def]|[Restaurant;Restaurant]|[Parking;Parking]|[Restrooms;Restrooms]|[Store 24/7;Store 24/7]|[Showers;Showers]"|"[Diesel;Diesel]|[Dyed Diesel;Dyed Diesel]|[Bulk Def;Bulk Def]|[Restaurant;Restaurant]|[Parking;Parking]|[Restrooms;Restrooms]|[Store 24/7;Store 24/7]|[Showers;Showers]"|E</v>
      </c>
    </row>
    <row r="76" spans="1:53" x14ac:dyDescent="0.35">
      <c r="A76" s="20"/>
      <c r="B76" s="20" t="str">
        <f>TRIM(SourceTable[[#This Row],[EFS
SITE NUMBER]])</f>
        <v>524571</v>
      </c>
      <c r="C76" s="20" t="str">
        <f>SourceTable[[#This Row],[Location Name]]</f>
        <v>Golden Travel Centre</v>
      </c>
      <c r="D76" s="16" t="str">
        <f>EssoCL_Locs[[#This Row],[LocationID]] &amp; " - " &amp; EssoCL_Locs[[#This Row],[Location Name]]</f>
        <v>524571 - Golden Travel Centre</v>
      </c>
      <c r="E76" s="35">
        <f>SourceTable[[#This Row],[LATITUDE]]</f>
        <v>51.311672000000002</v>
      </c>
      <c r="F76" s="35">
        <f>SourceTable[[#This Row],[LONGITUDE]]</f>
        <v>-116.970556</v>
      </c>
      <c r="G76" s="35" t="str">
        <f>SourceTable[[#This Row],[Address]]</f>
        <v>1050 Trans-Canada Hwy</v>
      </c>
      <c r="H76" s="20"/>
      <c r="I76" s="36" t="str">
        <f>SourceTable[[#This Row],[City]]</f>
        <v>Golden</v>
      </c>
      <c r="J76" s="35" t="str">
        <f>RIGHT(SourceTable[[#This Row],[Province]],2)</f>
        <v>BC</v>
      </c>
      <c r="K76" s="35" t="str">
        <f>SourceTable[[#This Row],[Postal Code ]]</f>
        <v>V0A 1H1</v>
      </c>
      <c r="L76" s="16" t="str">
        <f>SourceTable[[#This Row],[PHONE]]</f>
        <v>587-889-0188</v>
      </c>
      <c r="M76" s="16" t="s">
        <v>42</v>
      </c>
      <c r="N76" s="16"/>
      <c r="O76" s="47" t="str">
        <f>IF(TRIM(SourceTable[[#This Row],[Status]])="Closed","&lt;ul&gt;&lt;li&gt;Temporarily closed.&lt;/li&gt;&lt;/ul&gt;","")</f>
        <v/>
      </c>
      <c r="P76" s="47" t="str">
        <f>IF(TRIM(SourceTable[[#This Row],[Status]])="Closed","Closed;Closed;Closed;Closed;Closed;Closed;Closed;","")</f>
        <v/>
      </c>
      <c r="Q76" s="15"/>
      <c r="R76" s="20" t="str">
        <f>IF(SourceTable[[#This Row],[DIESEL EFFICIENT™]]="Yes","Diesel Efficient","")</f>
        <v/>
      </c>
      <c r="S76" s="20" t="str">
        <f>IF(SourceTable[[#This Row],[DIESEL]]="Yes","Diesel","")</f>
        <v>Diesel</v>
      </c>
      <c r="T76" s="20" t="str">
        <f>IF(SourceTable[[#This Row],[DYED DIESEL]]="Yes","Dyed Diesel","")</f>
        <v>Dyed Diesel</v>
      </c>
      <c r="U76" s="20" t="str">
        <f>IF(SourceTable[[#This Row],[GAS AT CARDLOCK]]="Yes","Gas at Cardlock","")</f>
        <v>Gas at Cardlock</v>
      </c>
      <c r="V76" s="20" t="str">
        <f>IF(SourceTable[[#This Row],[DYED GAS AT CARDLOCK]]="Yes","Dyed Gas At Cardlock","")</f>
        <v/>
      </c>
      <c r="W76" s="20" t="str">
        <f>IF(SourceTable[[#This Row],[BULK DEF]]="Yes","Bulk Def","")</f>
        <v/>
      </c>
      <c r="X76" s="16" t="str">
        <f>IF(SourceTable[[#This Row],[RESTAURANT]]="Yes","Restaurant","")</f>
        <v>Restaurant</v>
      </c>
      <c r="Y76" s="16" t="str">
        <f>IF(SourceTable[[#This Row],[FAST FOOD]]="Yes","Fast Food","")</f>
        <v>Fast Food</v>
      </c>
      <c r="Z76" s="16" t="str">
        <f>IF(SourceTable[[#This Row],[PARKING]]="Yes","Parking","")</f>
        <v>Parking</v>
      </c>
      <c r="AA76" s="16" t="str">
        <f>IF(SourceTable[[#This Row],[RESTROOMS]]="Yes","Restrooms","")</f>
        <v>Restrooms</v>
      </c>
      <c r="AB76" s="16" t="str">
        <f>IF(SourceTable[[#This Row],[STORE]]="Yes","Store","")</f>
        <v/>
      </c>
      <c r="AC76" s="16" t="str">
        <f>IF(SourceTable[[#This Row],[STORE 24/7]]="Yes","Store 24/7","")</f>
        <v>Store 24/7</v>
      </c>
      <c r="AD76" s="16" t="str">
        <f>IF(SourceTable[[#This Row],[SHOWERS]]="Yes","Showers","")</f>
        <v>Showers</v>
      </c>
      <c r="AE76" s="16"/>
      <c r="AF76" s="16"/>
      <c r="AG76" s="16" t="str">
        <f>IF(EssoCL_Locs[[#This Row],[Store Amenities_1]]="","",EssoCL_Locs[[#This Row],[Store Amenities_1]])</f>
        <v/>
      </c>
      <c r="AH76" s="16" t="str">
        <f>IF(EssoCL_Locs[[#This Row],[Store Amenities_2]]="","",EssoCL_Locs[[#This Row],[Store Amenities_2]])</f>
        <v>Diesel</v>
      </c>
      <c r="AI76" s="16" t="str">
        <f>IF(EssoCL_Locs[[#This Row],[Store Amenities_3]]="","",EssoCL_Locs[[#This Row],[Store Amenities_3]])</f>
        <v>Dyed Diesel</v>
      </c>
      <c r="AJ76" s="16" t="str">
        <f>IF(EssoCL_Locs[[#This Row],[Store Amenities_4]]="","",EssoCL_Locs[[#This Row],[Store Amenities_4]])</f>
        <v>Gas at Cardlock</v>
      </c>
      <c r="AK76" s="16" t="str">
        <f>IF(EssoCL_Locs[[#This Row],[Store Amenities_5]]="","",EssoCL_Locs[[#This Row],[Store Amenities_5]])</f>
        <v/>
      </c>
      <c r="AL76" s="16" t="str">
        <f>IF(EssoCL_Locs[[#This Row],[Store Amenities_6]]="","",EssoCL_Locs[[#This Row],[Store Amenities_6]])</f>
        <v/>
      </c>
      <c r="AM76" s="16" t="str">
        <f>IF(EssoCL_Locs[[#This Row],[Store Amenities_7]]="","",EssoCL_Locs[[#This Row],[Store Amenities_7]])</f>
        <v>Restaurant</v>
      </c>
      <c r="AN76" s="16" t="str">
        <f>IF(EssoCL_Locs[[#This Row],[Store Amenities_8]]="","",EssoCL_Locs[[#This Row],[Store Amenities_8]])</f>
        <v>Fast Food</v>
      </c>
      <c r="AO76" s="16" t="str">
        <f>IF(EssoCL_Locs[[#This Row],[Store Amenities_9]]="","",EssoCL_Locs[[#This Row],[Store Amenities_9]])</f>
        <v>Parking</v>
      </c>
      <c r="AP76" s="16" t="str">
        <f>IF(EssoCL_Locs[[#This Row],[Store Amenities_10]]="","",EssoCL_Locs[[#This Row],[Store Amenities_10]])</f>
        <v>Restrooms</v>
      </c>
      <c r="AQ76" s="16" t="str">
        <f>IF(EssoCL_Locs[[#This Row],[Store Amenities_11]]="","",EssoCL_Locs[[#This Row],[Store Amenities_11]])</f>
        <v/>
      </c>
      <c r="AR76" s="16" t="str">
        <f>IF(EssoCL_Locs[[#This Row],[Store Amenities_12]]="","",EssoCL_Locs[[#This Row],[Store Amenities_12]])</f>
        <v>Store 24/7</v>
      </c>
      <c r="AS76" s="16" t="str">
        <f>IF(EssoCL_Locs[[#This Row],[Store Amenities_13]]="","",EssoCL_Locs[[#This Row],[Store Amenities_13]])</f>
        <v>Showers</v>
      </c>
      <c r="AT76" s="16" t="str">
        <f>IF(EssoCL_Locs[[#This Row],[Store Amenities_14]]="","",EssoCL_Locs[[#This Row],[Store Amenities_14]])</f>
        <v/>
      </c>
      <c r="AU76" s="16" t="str">
        <f>IF(EssoCL_Locs[[#This Row],[Store Amenities_15]]="","",EssoCL_Locs[[#This Row],[Store Amenities_15]])</f>
        <v/>
      </c>
      <c r="AV76" s="16" t="s">
        <v>27</v>
      </c>
      <c r="AX76" s="45" t="str">
        <f t="shared" si="8"/>
        <v>51.311672/-116.970556</v>
      </c>
      <c r="AY76" s="41" t="str">
        <f t="shared" si="6"/>
        <v>[Diesel;Diesel]|[Dyed Diesel;Dyed Diesel]|[Gas at Cardlock;Gas at Cardlock]|[Restaurant;Restaurant]|[Fast Food;Fast Food]|[Parking;Parking]|[Restrooms;Restrooms]|[Store 24/7;Store 24/7]|[Showers;Showers]</v>
      </c>
      <c r="AZ76" s="42" t="str">
        <f t="shared" si="7"/>
        <v>[Diesel;Diesel]|[Dyed Diesel;Dyed Diesel]|[Gas at Cardlock;Gas at Cardlock]|[Restaurant;Restaurant]|[Fast Food;Fast Food]|[Parking;Parking]|[Restrooms;Restrooms]|[Store 24/7;Store 24/7]|[Showers;Showers]</v>
      </c>
      <c r="BA76" s="14" t="str">
        <f t="shared" si="9"/>
        <v>524571|Golden Travel Centre|524571 - Golden Travel Centre|51.311672/-116.970556|1050 Trans-Canada Hwy||Golden|BC|V0A 1H1|587-889-0188|CA|||||"[Diesel;Diesel]|[Dyed Diesel;Dyed Diesel]|[Gas at Cardlock;Gas at Cardlock]|[Restaurant;Restaurant]|[Fast Food;Fast Food]|[Parking;Parking]|[Restrooms;Restrooms]|[Store 24/7;Store 24/7]|[Showers;Showers]"|"[Diesel;Diesel]|[Dyed Diesel;Dyed Diesel]|[Gas at Cardlock;Gas at Cardlock]|[Restaurant;Restaurant]|[Fast Food;Fast Food]|[Parking;Parking]|[Restrooms;Restrooms]|[Store 24/7;Store 24/7]|[Showers;Showers]"|E</v>
      </c>
    </row>
    <row r="77" spans="1:53" x14ac:dyDescent="0.35">
      <c r="A77" s="20"/>
      <c r="B77" s="20" t="str">
        <f>TRIM(SourceTable[[#This Row],[EFS
SITE NUMBER]])</f>
        <v>524575</v>
      </c>
      <c r="C77" s="20" t="str">
        <f>SourceTable[[#This Row],[Location Name]]</f>
        <v>Hope Flood Hope Rd</v>
      </c>
      <c r="D77" s="16" t="str">
        <f>EssoCL_Locs[[#This Row],[LocationID]] &amp; " - " &amp; EssoCL_Locs[[#This Row],[Location Name]]</f>
        <v>524575 - Hope Flood Hope Rd</v>
      </c>
      <c r="E77" s="35">
        <f>SourceTable[[#This Row],[LATITUDE]]</f>
        <v>49.365546999999999</v>
      </c>
      <c r="F77" s="35">
        <f>SourceTable[[#This Row],[LONGITUDE]]</f>
        <v>-121.517804</v>
      </c>
      <c r="G77" s="35" t="str">
        <f>SourceTable[[#This Row],[Address]]</f>
        <v>61850 Flood Hope Rd</v>
      </c>
      <c r="H77" s="20"/>
      <c r="I77" s="36" t="str">
        <f>SourceTable[[#This Row],[City]]</f>
        <v>Hope</v>
      </c>
      <c r="J77" s="35" t="str">
        <f>RIGHT(SourceTable[[#This Row],[Province]],2)</f>
        <v>BC</v>
      </c>
      <c r="K77" s="35" t="str">
        <f>SourceTable[[#This Row],[Postal Code ]]</f>
        <v>V0X 1L0</v>
      </c>
      <c r="L77" s="16" t="str">
        <f>SourceTable[[#This Row],[PHONE]]</f>
        <v>604-551-6717</v>
      </c>
      <c r="M77" s="16" t="s">
        <v>42</v>
      </c>
      <c r="N77" s="16"/>
      <c r="O77" s="47" t="str">
        <f>IF(TRIM(SourceTable[[#This Row],[Status]])="Closed","&lt;ul&gt;&lt;li&gt;Temporarily closed.&lt;/li&gt;&lt;/ul&gt;","")</f>
        <v/>
      </c>
      <c r="P77" s="47" t="str">
        <f>IF(TRIM(SourceTable[[#This Row],[Status]])="Closed","Closed;Closed;Closed;Closed;Closed;Closed;Closed;","")</f>
        <v/>
      </c>
      <c r="Q77" s="15"/>
      <c r="R77" s="20" t="str">
        <f>IF(SourceTable[[#This Row],[DIESEL EFFICIENT™]]="Yes","Diesel Efficient","")</f>
        <v/>
      </c>
      <c r="S77" s="20" t="str">
        <f>IF(SourceTable[[#This Row],[DIESEL]]="Yes","Diesel","")</f>
        <v>Diesel</v>
      </c>
      <c r="T77" s="20" t="str">
        <f>IF(SourceTable[[#This Row],[DYED DIESEL]]="Yes","Dyed Diesel","")</f>
        <v/>
      </c>
      <c r="U77" s="20" t="str">
        <f>IF(SourceTable[[#This Row],[GAS AT CARDLOCK]]="Yes","Gas at Cardlock","")</f>
        <v>Gas at Cardlock</v>
      </c>
      <c r="V77" s="20" t="str">
        <f>IF(SourceTable[[#This Row],[DYED GAS AT CARDLOCK]]="Yes","Dyed Gas At Cardlock","")</f>
        <v/>
      </c>
      <c r="W77" s="20" t="str">
        <f>IF(SourceTable[[#This Row],[BULK DEF]]="Yes","Bulk Def","")</f>
        <v>Bulk Def</v>
      </c>
      <c r="X77" s="16" t="str">
        <f>IF(SourceTable[[#This Row],[RESTAURANT]]="Yes","Restaurant","")</f>
        <v/>
      </c>
      <c r="Y77" s="16" t="str">
        <f>IF(SourceTable[[#This Row],[FAST FOOD]]="Yes","Fast Food","")</f>
        <v/>
      </c>
      <c r="Z77" s="16" t="str">
        <f>IF(SourceTable[[#This Row],[PARKING]]="Yes","Parking","")</f>
        <v/>
      </c>
      <c r="AA77" s="16" t="str">
        <f>IF(SourceTable[[#This Row],[RESTROOMS]]="Yes","Restrooms","")</f>
        <v/>
      </c>
      <c r="AB77" s="16" t="str">
        <f>IF(SourceTable[[#This Row],[STORE]]="Yes","Store","")</f>
        <v/>
      </c>
      <c r="AC77" s="16" t="str">
        <f>IF(SourceTable[[#This Row],[STORE 24/7]]="Yes","Store 24/7","")</f>
        <v/>
      </c>
      <c r="AD77" s="16" t="str">
        <f>IF(SourceTable[[#This Row],[SHOWERS]]="Yes","Showers","")</f>
        <v/>
      </c>
      <c r="AE77" s="16"/>
      <c r="AF77" s="16"/>
      <c r="AG77" s="16" t="str">
        <f>IF(EssoCL_Locs[[#This Row],[Store Amenities_1]]="","",EssoCL_Locs[[#This Row],[Store Amenities_1]])</f>
        <v/>
      </c>
      <c r="AH77" s="16" t="str">
        <f>IF(EssoCL_Locs[[#This Row],[Store Amenities_2]]="","",EssoCL_Locs[[#This Row],[Store Amenities_2]])</f>
        <v>Diesel</v>
      </c>
      <c r="AI77" s="16" t="str">
        <f>IF(EssoCL_Locs[[#This Row],[Store Amenities_3]]="","",EssoCL_Locs[[#This Row],[Store Amenities_3]])</f>
        <v/>
      </c>
      <c r="AJ77" s="16" t="str">
        <f>IF(EssoCL_Locs[[#This Row],[Store Amenities_4]]="","",EssoCL_Locs[[#This Row],[Store Amenities_4]])</f>
        <v>Gas at Cardlock</v>
      </c>
      <c r="AK77" s="16" t="str">
        <f>IF(EssoCL_Locs[[#This Row],[Store Amenities_5]]="","",EssoCL_Locs[[#This Row],[Store Amenities_5]])</f>
        <v/>
      </c>
      <c r="AL77" s="16" t="str">
        <f>IF(EssoCL_Locs[[#This Row],[Store Amenities_6]]="","",EssoCL_Locs[[#This Row],[Store Amenities_6]])</f>
        <v>Bulk Def</v>
      </c>
      <c r="AM77" s="16" t="str">
        <f>IF(EssoCL_Locs[[#This Row],[Store Amenities_7]]="","",EssoCL_Locs[[#This Row],[Store Amenities_7]])</f>
        <v/>
      </c>
      <c r="AN77" s="16" t="str">
        <f>IF(EssoCL_Locs[[#This Row],[Store Amenities_8]]="","",EssoCL_Locs[[#This Row],[Store Amenities_8]])</f>
        <v/>
      </c>
      <c r="AO77" s="16" t="str">
        <f>IF(EssoCL_Locs[[#This Row],[Store Amenities_9]]="","",EssoCL_Locs[[#This Row],[Store Amenities_9]])</f>
        <v/>
      </c>
      <c r="AP77" s="16" t="str">
        <f>IF(EssoCL_Locs[[#This Row],[Store Amenities_10]]="","",EssoCL_Locs[[#This Row],[Store Amenities_10]])</f>
        <v/>
      </c>
      <c r="AQ77" s="16" t="str">
        <f>IF(EssoCL_Locs[[#This Row],[Store Amenities_11]]="","",EssoCL_Locs[[#This Row],[Store Amenities_11]])</f>
        <v/>
      </c>
      <c r="AR77" s="16" t="str">
        <f>IF(EssoCL_Locs[[#This Row],[Store Amenities_12]]="","",EssoCL_Locs[[#This Row],[Store Amenities_12]])</f>
        <v/>
      </c>
      <c r="AS77" s="16" t="str">
        <f>IF(EssoCL_Locs[[#This Row],[Store Amenities_13]]="","",EssoCL_Locs[[#This Row],[Store Amenities_13]])</f>
        <v/>
      </c>
      <c r="AT77" s="16" t="str">
        <f>IF(EssoCL_Locs[[#This Row],[Store Amenities_14]]="","",EssoCL_Locs[[#This Row],[Store Amenities_14]])</f>
        <v/>
      </c>
      <c r="AU77" s="16" t="str">
        <f>IF(EssoCL_Locs[[#This Row],[Store Amenities_15]]="","",EssoCL_Locs[[#This Row],[Store Amenities_15]])</f>
        <v/>
      </c>
      <c r="AV77" s="16" t="s">
        <v>27</v>
      </c>
      <c r="AX77" s="45" t="str">
        <f t="shared" si="8"/>
        <v>49.365547/-121.517804</v>
      </c>
      <c r="AY77" s="41" t="str">
        <f t="shared" si="6"/>
        <v>[Diesel;Diesel]|[Gas at Cardlock;Gas at Cardlock]|[Bulk Def;Bulk Def]</v>
      </c>
      <c r="AZ77" s="42" t="str">
        <f t="shared" si="7"/>
        <v>[Diesel;Diesel]|[Gas at Cardlock;Gas at Cardlock]|[Bulk Def;Bulk Def]</v>
      </c>
      <c r="BA77" s="14" t="str">
        <f t="shared" si="9"/>
        <v>524575|Hope Flood Hope Rd|524575 - Hope Flood Hope Rd|49.365547/-121.517804|61850 Flood Hope Rd||Hope|BC|V0X 1L0|604-551-6717|CA|||||"[Diesel;Diesel]|[Gas at Cardlock;Gas at Cardlock]|[Bulk Def;Bulk Def]"|"[Diesel;Diesel]|[Gas at Cardlock;Gas at Cardlock]|[Bulk Def;Bulk Def]"|E</v>
      </c>
    </row>
    <row r="78" spans="1:53" x14ac:dyDescent="0.35">
      <c r="A78" s="20"/>
      <c r="B78" s="20" t="str">
        <f>TRIM(SourceTable[[#This Row],[EFS
SITE NUMBER]])</f>
        <v>524588</v>
      </c>
      <c r="C78" s="20" t="str">
        <f>SourceTable[[#This Row],[Location Name]]</f>
        <v>Kamloops Paul Lake Rd Travel Centre</v>
      </c>
      <c r="D78" s="16" t="str">
        <f>EssoCL_Locs[[#This Row],[LocationID]] &amp; " - " &amp; EssoCL_Locs[[#This Row],[Location Name]]</f>
        <v>524588 - Kamloops Paul Lake Rd Travel Centre</v>
      </c>
      <c r="E78" s="35">
        <f>SourceTable[[#This Row],[LATITUDE]]</f>
        <v>50.709699999999998</v>
      </c>
      <c r="F78" s="35">
        <f>SourceTable[[#This Row],[LONGITUDE]]</f>
        <v>-120.329751</v>
      </c>
      <c r="G78" s="35" t="str">
        <f>SourceTable[[#This Row],[Address]]</f>
        <v>401 Paul Lake Rd</v>
      </c>
      <c r="H78" s="20"/>
      <c r="I78" s="36" t="str">
        <f>SourceTable[[#This Row],[City]]</f>
        <v>Kamloops</v>
      </c>
      <c r="J78" s="35" t="str">
        <f>RIGHT(SourceTable[[#This Row],[Province]],2)</f>
        <v>BC</v>
      </c>
      <c r="K78" s="35" t="str">
        <f>SourceTable[[#This Row],[Postal Code ]]</f>
        <v>V2H 1J8</v>
      </c>
      <c r="L78" s="16" t="str">
        <f>SourceTable[[#This Row],[PHONE]]</f>
        <v>250-372-0451</v>
      </c>
      <c r="M78" s="16" t="s">
        <v>42</v>
      </c>
      <c r="N78" s="16"/>
      <c r="O78" s="47" t="str">
        <f>IF(TRIM(SourceTable[[#This Row],[Status]])="Closed","&lt;ul&gt;&lt;li&gt;Temporarily closed.&lt;/li&gt;&lt;/ul&gt;","")</f>
        <v/>
      </c>
      <c r="P78" s="47" t="str">
        <f>IF(TRIM(SourceTable[[#This Row],[Status]])="Closed","Closed;Closed;Closed;Closed;Closed;Closed;Closed;","")</f>
        <v/>
      </c>
      <c r="Q78" s="15"/>
      <c r="R78" s="20" t="str">
        <f>IF(SourceTable[[#This Row],[DIESEL EFFICIENT™]]="Yes","Diesel Efficient","")</f>
        <v/>
      </c>
      <c r="S78" s="20" t="str">
        <f>IF(SourceTable[[#This Row],[DIESEL]]="Yes","Diesel","")</f>
        <v>Diesel</v>
      </c>
      <c r="T78" s="20" t="str">
        <f>IF(SourceTable[[#This Row],[DYED DIESEL]]="Yes","Dyed Diesel","")</f>
        <v>Dyed Diesel</v>
      </c>
      <c r="U78" s="20" t="str">
        <f>IF(SourceTable[[#This Row],[GAS AT CARDLOCK]]="Yes","Gas at Cardlock","")</f>
        <v/>
      </c>
      <c r="V78" s="20" t="str">
        <f>IF(SourceTable[[#This Row],[DYED GAS AT CARDLOCK]]="Yes","Dyed Gas At Cardlock","")</f>
        <v/>
      </c>
      <c r="W78" s="20" t="str">
        <f>IF(SourceTable[[#This Row],[BULK DEF]]="Yes","Bulk Def","")</f>
        <v>Bulk Def</v>
      </c>
      <c r="X78" s="16" t="str">
        <f>IF(SourceTable[[#This Row],[RESTAURANT]]="Yes","Restaurant","")</f>
        <v/>
      </c>
      <c r="Y78" s="16" t="str">
        <f>IF(SourceTable[[#This Row],[FAST FOOD]]="Yes","Fast Food","")</f>
        <v>Fast Food</v>
      </c>
      <c r="Z78" s="16" t="str">
        <f>IF(SourceTable[[#This Row],[PARKING]]="Yes","Parking","")</f>
        <v>Parking</v>
      </c>
      <c r="AA78" s="16" t="str">
        <f>IF(SourceTable[[#This Row],[RESTROOMS]]="Yes","Restrooms","")</f>
        <v>Restrooms</v>
      </c>
      <c r="AB78" s="16" t="str">
        <f>IF(SourceTable[[#This Row],[STORE]]="Yes","Store","")</f>
        <v/>
      </c>
      <c r="AC78" s="16" t="str">
        <f>IF(SourceTable[[#This Row],[STORE 24/7]]="Yes","Store 24/7","")</f>
        <v>Store 24/7</v>
      </c>
      <c r="AD78" s="16" t="str">
        <f>IF(SourceTable[[#This Row],[SHOWERS]]="Yes","Showers","")</f>
        <v>Showers</v>
      </c>
      <c r="AE78" s="16"/>
      <c r="AF78" s="16"/>
      <c r="AG78" s="16" t="str">
        <f>IF(EssoCL_Locs[[#This Row],[Store Amenities_1]]="","",EssoCL_Locs[[#This Row],[Store Amenities_1]])</f>
        <v/>
      </c>
      <c r="AH78" s="16" t="str">
        <f>IF(EssoCL_Locs[[#This Row],[Store Amenities_2]]="","",EssoCL_Locs[[#This Row],[Store Amenities_2]])</f>
        <v>Diesel</v>
      </c>
      <c r="AI78" s="16" t="str">
        <f>IF(EssoCL_Locs[[#This Row],[Store Amenities_3]]="","",EssoCL_Locs[[#This Row],[Store Amenities_3]])</f>
        <v>Dyed Diesel</v>
      </c>
      <c r="AJ78" s="16" t="str">
        <f>IF(EssoCL_Locs[[#This Row],[Store Amenities_4]]="","",EssoCL_Locs[[#This Row],[Store Amenities_4]])</f>
        <v/>
      </c>
      <c r="AK78" s="16" t="str">
        <f>IF(EssoCL_Locs[[#This Row],[Store Amenities_5]]="","",EssoCL_Locs[[#This Row],[Store Amenities_5]])</f>
        <v/>
      </c>
      <c r="AL78" s="16" t="str">
        <f>IF(EssoCL_Locs[[#This Row],[Store Amenities_6]]="","",EssoCL_Locs[[#This Row],[Store Amenities_6]])</f>
        <v>Bulk Def</v>
      </c>
      <c r="AM78" s="16" t="str">
        <f>IF(EssoCL_Locs[[#This Row],[Store Amenities_7]]="","",EssoCL_Locs[[#This Row],[Store Amenities_7]])</f>
        <v/>
      </c>
      <c r="AN78" s="16" t="str">
        <f>IF(EssoCL_Locs[[#This Row],[Store Amenities_8]]="","",EssoCL_Locs[[#This Row],[Store Amenities_8]])</f>
        <v>Fast Food</v>
      </c>
      <c r="AO78" s="16" t="str">
        <f>IF(EssoCL_Locs[[#This Row],[Store Amenities_9]]="","",EssoCL_Locs[[#This Row],[Store Amenities_9]])</f>
        <v>Parking</v>
      </c>
      <c r="AP78" s="16" t="str">
        <f>IF(EssoCL_Locs[[#This Row],[Store Amenities_10]]="","",EssoCL_Locs[[#This Row],[Store Amenities_10]])</f>
        <v>Restrooms</v>
      </c>
      <c r="AQ78" s="16" t="str">
        <f>IF(EssoCL_Locs[[#This Row],[Store Amenities_11]]="","",EssoCL_Locs[[#This Row],[Store Amenities_11]])</f>
        <v/>
      </c>
      <c r="AR78" s="16" t="str">
        <f>IF(EssoCL_Locs[[#This Row],[Store Amenities_12]]="","",EssoCL_Locs[[#This Row],[Store Amenities_12]])</f>
        <v>Store 24/7</v>
      </c>
      <c r="AS78" s="16" t="str">
        <f>IF(EssoCL_Locs[[#This Row],[Store Amenities_13]]="","",EssoCL_Locs[[#This Row],[Store Amenities_13]])</f>
        <v>Showers</v>
      </c>
      <c r="AT78" s="16" t="str">
        <f>IF(EssoCL_Locs[[#This Row],[Store Amenities_14]]="","",EssoCL_Locs[[#This Row],[Store Amenities_14]])</f>
        <v/>
      </c>
      <c r="AU78" s="16" t="str">
        <f>IF(EssoCL_Locs[[#This Row],[Store Amenities_15]]="","",EssoCL_Locs[[#This Row],[Store Amenities_15]])</f>
        <v/>
      </c>
      <c r="AV78" s="16" t="s">
        <v>27</v>
      </c>
      <c r="AX78" s="45" t="str">
        <f t="shared" si="8"/>
        <v>50.7097/-120.329751</v>
      </c>
      <c r="AY78" s="41" t="str">
        <f t="shared" si="6"/>
        <v>[Diesel;Diesel]|[Dyed Diesel;Dyed Diesel]|[Bulk Def;Bulk Def]|[Fast Food;Fast Food]|[Parking;Parking]|[Restrooms;Restrooms]|[Store 24/7;Store 24/7]|[Showers;Showers]</v>
      </c>
      <c r="AZ78" s="42" t="str">
        <f t="shared" si="7"/>
        <v>[Diesel;Diesel]|[Dyed Diesel;Dyed Diesel]|[Bulk Def;Bulk Def]|[Fast Food;Fast Food]|[Parking;Parking]|[Restrooms;Restrooms]|[Store 24/7;Store 24/7]|[Showers;Showers]</v>
      </c>
      <c r="BA78" s="14" t="str">
        <f t="shared" si="9"/>
        <v>524588|Kamloops Paul Lake Rd Travel Centre|524588 - Kamloops Paul Lake Rd Travel Centre|50.7097/-120.329751|401 Paul Lake Rd||Kamloops|BC|V2H 1J8|250-372-0451|CA|||||"[Diesel;Diesel]|[Dyed Diesel;Dyed Diesel]|[Bulk Def;Bulk Def]|[Fast Food;Fast Food]|[Parking;Parking]|[Restrooms;Restrooms]|[Store 24/7;Store 24/7]|[Showers;Showers]"|"[Diesel;Diesel]|[Dyed Diesel;Dyed Diesel]|[Bulk Def;Bulk Def]|[Fast Food;Fast Food]|[Parking;Parking]|[Restrooms;Restrooms]|[Store 24/7;Store 24/7]|[Showers;Showers]"|E</v>
      </c>
    </row>
    <row r="79" spans="1:53" x14ac:dyDescent="0.35">
      <c r="A79" s="20"/>
      <c r="B79" s="20" t="str">
        <f>TRIM(SourceTable[[#This Row],[EFS
SITE NUMBER]])</f>
        <v>524570</v>
      </c>
      <c r="C79" s="20" t="str">
        <f>SourceTable[[#This Row],[Location Name]]</f>
        <v>McBride</v>
      </c>
      <c r="D79" s="16" t="str">
        <f>EssoCL_Locs[[#This Row],[LocationID]] &amp; " - " &amp; EssoCL_Locs[[#This Row],[Location Name]]</f>
        <v>524570 - McBride</v>
      </c>
      <c r="E79" s="35">
        <f>SourceTable[[#This Row],[LATITUDE]]</f>
        <v>53.304192</v>
      </c>
      <c r="F79" s="35">
        <f>SourceTable[[#This Row],[LONGITUDE]]</f>
        <v>-120.159644</v>
      </c>
      <c r="G79" s="35" t="str">
        <f>SourceTable[[#This Row],[Address]]</f>
        <v>1006 N Frontage Rd</v>
      </c>
      <c r="H79" s="20"/>
      <c r="I79" s="36" t="str">
        <f>SourceTable[[#This Row],[City]]</f>
        <v>McBride</v>
      </c>
      <c r="J79" s="35" t="str">
        <f>RIGHT(SourceTable[[#This Row],[Province]],2)</f>
        <v>BC</v>
      </c>
      <c r="K79" s="35" t="str">
        <f>SourceTable[[#This Row],[Postal Code ]]</f>
        <v>V0J 2E0</v>
      </c>
      <c r="L79" s="16" t="str">
        <f>SourceTable[[#This Row],[PHONE]]</f>
        <v>250-569-2441</v>
      </c>
      <c r="M79" s="16" t="s">
        <v>42</v>
      </c>
      <c r="N79" s="16"/>
      <c r="O79" s="47" t="str">
        <f>IF(TRIM(SourceTable[[#This Row],[Status]])="Closed","&lt;ul&gt;&lt;li&gt;Temporarily closed.&lt;/li&gt;&lt;/ul&gt;","")</f>
        <v/>
      </c>
      <c r="P79" s="47" t="str">
        <f>IF(TRIM(SourceTable[[#This Row],[Status]])="Closed","Closed;Closed;Closed;Closed;Closed;Closed;Closed;","")</f>
        <v/>
      </c>
      <c r="Q79" s="15"/>
      <c r="R79" s="20" t="str">
        <f>IF(SourceTable[[#This Row],[DIESEL EFFICIENT™]]="Yes","Diesel Efficient","")</f>
        <v/>
      </c>
      <c r="S79" s="20" t="str">
        <f>IF(SourceTable[[#This Row],[DIESEL]]="Yes","Diesel","")</f>
        <v>Diesel</v>
      </c>
      <c r="T79" s="20" t="str">
        <f>IF(SourceTable[[#This Row],[DYED DIESEL]]="Yes","Dyed Diesel","")</f>
        <v>Dyed Diesel</v>
      </c>
      <c r="U79" s="20" t="str">
        <f>IF(SourceTable[[#This Row],[GAS AT CARDLOCK]]="Yes","Gas at Cardlock","")</f>
        <v/>
      </c>
      <c r="V79" s="20" t="str">
        <f>IF(SourceTable[[#This Row],[DYED GAS AT CARDLOCK]]="Yes","Dyed Gas At Cardlock","")</f>
        <v>Dyed Gas At Cardlock</v>
      </c>
      <c r="W79" s="20" t="str">
        <f>IF(SourceTable[[#This Row],[BULK DEF]]="Yes","Bulk Def","")</f>
        <v/>
      </c>
      <c r="X79" s="16" t="str">
        <f>IF(SourceTable[[#This Row],[RESTAURANT]]="Yes","Restaurant","")</f>
        <v/>
      </c>
      <c r="Y79" s="16" t="str">
        <f>IF(SourceTable[[#This Row],[FAST FOOD]]="Yes","Fast Food","")</f>
        <v/>
      </c>
      <c r="Z79" s="16" t="str">
        <f>IF(SourceTable[[#This Row],[PARKING]]="Yes","Parking","")</f>
        <v/>
      </c>
      <c r="AA79" s="16" t="str">
        <f>IF(SourceTable[[#This Row],[RESTROOMS]]="Yes","Restrooms","")</f>
        <v>Restrooms</v>
      </c>
      <c r="AB79" s="16" t="str">
        <f>IF(SourceTable[[#This Row],[STORE]]="Yes","Store","")</f>
        <v>Store</v>
      </c>
      <c r="AC79" s="16" t="str">
        <f>IF(SourceTable[[#This Row],[STORE 24/7]]="Yes","Store 24/7","")</f>
        <v/>
      </c>
      <c r="AD79" s="16" t="str">
        <f>IF(SourceTable[[#This Row],[SHOWERS]]="Yes","Showers","")</f>
        <v/>
      </c>
      <c r="AE79" s="16"/>
      <c r="AF79" s="16"/>
      <c r="AG79" s="16" t="str">
        <f>IF(EssoCL_Locs[[#This Row],[Store Amenities_1]]="","",EssoCL_Locs[[#This Row],[Store Amenities_1]])</f>
        <v/>
      </c>
      <c r="AH79" s="16" t="str">
        <f>IF(EssoCL_Locs[[#This Row],[Store Amenities_2]]="","",EssoCL_Locs[[#This Row],[Store Amenities_2]])</f>
        <v>Diesel</v>
      </c>
      <c r="AI79" s="16" t="str">
        <f>IF(EssoCL_Locs[[#This Row],[Store Amenities_3]]="","",EssoCL_Locs[[#This Row],[Store Amenities_3]])</f>
        <v>Dyed Diesel</v>
      </c>
      <c r="AJ79" s="16" t="str">
        <f>IF(EssoCL_Locs[[#This Row],[Store Amenities_4]]="","",EssoCL_Locs[[#This Row],[Store Amenities_4]])</f>
        <v/>
      </c>
      <c r="AK79" s="16" t="str">
        <f>IF(EssoCL_Locs[[#This Row],[Store Amenities_5]]="","",EssoCL_Locs[[#This Row],[Store Amenities_5]])</f>
        <v>Dyed Gas At Cardlock</v>
      </c>
      <c r="AL79" s="16" t="str">
        <f>IF(EssoCL_Locs[[#This Row],[Store Amenities_6]]="","",EssoCL_Locs[[#This Row],[Store Amenities_6]])</f>
        <v/>
      </c>
      <c r="AM79" s="16" t="str">
        <f>IF(EssoCL_Locs[[#This Row],[Store Amenities_7]]="","",EssoCL_Locs[[#This Row],[Store Amenities_7]])</f>
        <v/>
      </c>
      <c r="AN79" s="16" t="str">
        <f>IF(EssoCL_Locs[[#This Row],[Store Amenities_8]]="","",EssoCL_Locs[[#This Row],[Store Amenities_8]])</f>
        <v/>
      </c>
      <c r="AO79" s="16" t="str">
        <f>IF(EssoCL_Locs[[#This Row],[Store Amenities_9]]="","",EssoCL_Locs[[#This Row],[Store Amenities_9]])</f>
        <v/>
      </c>
      <c r="AP79" s="16" t="str">
        <f>IF(EssoCL_Locs[[#This Row],[Store Amenities_10]]="","",EssoCL_Locs[[#This Row],[Store Amenities_10]])</f>
        <v>Restrooms</v>
      </c>
      <c r="AQ79" s="16" t="str">
        <f>IF(EssoCL_Locs[[#This Row],[Store Amenities_11]]="","",EssoCL_Locs[[#This Row],[Store Amenities_11]])</f>
        <v>Store</v>
      </c>
      <c r="AR79" s="16" t="str">
        <f>IF(EssoCL_Locs[[#This Row],[Store Amenities_12]]="","",EssoCL_Locs[[#This Row],[Store Amenities_12]])</f>
        <v/>
      </c>
      <c r="AS79" s="16" t="str">
        <f>IF(EssoCL_Locs[[#This Row],[Store Amenities_13]]="","",EssoCL_Locs[[#This Row],[Store Amenities_13]])</f>
        <v/>
      </c>
      <c r="AT79" s="16" t="str">
        <f>IF(EssoCL_Locs[[#This Row],[Store Amenities_14]]="","",EssoCL_Locs[[#This Row],[Store Amenities_14]])</f>
        <v/>
      </c>
      <c r="AU79" s="16" t="str">
        <f>IF(EssoCL_Locs[[#This Row],[Store Amenities_15]]="","",EssoCL_Locs[[#This Row],[Store Amenities_15]])</f>
        <v/>
      </c>
      <c r="AV79" s="16" t="s">
        <v>27</v>
      </c>
      <c r="AX79" s="45" t="str">
        <f t="shared" si="8"/>
        <v>53.304192/-120.159644</v>
      </c>
      <c r="AY79" s="41" t="str">
        <f t="shared" si="6"/>
        <v>[Diesel;Diesel]|[Dyed Diesel;Dyed Diesel]|[Dyed Gas At Cardlock;Dyed Gas At Cardlock]|[Restrooms;Restrooms]|[Store;Store]</v>
      </c>
      <c r="AZ79" s="42" t="str">
        <f t="shared" si="7"/>
        <v>[Diesel;Diesel]|[Dyed Diesel;Dyed Diesel]|[Dyed Gas At Cardlock;Dyed Gas At Cardlock]|[Restrooms;Restrooms]|[Store;Store]</v>
      </c>
      <c r="BA79" s="14" t="str">
        <f t="shared" si="9"/>
        <v>524570|McBride|524570 - McBride|53.304192/-120.159644|1006 N Frontage Rd||McBride|BC|V0J 2E0|250-569-2441|CA|||||"[Diesel;Diesel]|[Dyed Diesel;Dyed Diesel]|[Dyed Gas At Cardlock;Dyed Gas At Cardlock]|[Restrooms;Restrooms]|[Store;Store]"|"[Diesel;Diesel]|[Dyed Diesel;Dyed Diesel]|[Dyed Gas At Cardlock;Dyed Gas At Cardlock]|[Restrooms;Restrooms]|[Store;Store]"|E</v>
      </c>
    </row>
    <row r="80" spans="1:53" x14ac:dyDescent="0.35">
      <c r="A80" s="20"/>
      <c r="B80" s="20" t="str">
        <f>TRIM(SourceTable[[#This Row],[EFS
SITE NUMBER]])</f>
        <v>524572</v>
      </c>
      <c r="C80" s="20" t="str">
        <f>SourceTable[[#This Row],[Location Name]]</f>
        <v>Prince George Travel Center</v>
      </c>
      <c r="D80" s="16" t="str">
        <f>EssoCL_Locs[[#This Row],[LocationID]] &amp; " - " &amp; EssoCL_Locs[[#This Row],[Location Name]]</f>
        <v>524572 - Prince George Travel Center</v>
      </c>
      <c r="E80" s="35">
        <f>SourceTable[[#This Row],[LATITUDE]]</f>
        <v>53.872590000000002</v>
      </c>
      <c r="F80" s="35">
        <f>SourceTable[[#This Row],[LONGITUDE]]</f>
        <v>-122.73639</v>
      </c>
      <c r="G80" s="35" t="str">
        <f>SourceTable[[#This Row],[Address]]</f>
        <v>1148 Pacific St</v>
      </c>
      <c r="H80" s="20"/>
      <c r="I80" s="36" t="str">
        <f>SourceTable[[#This Row],[City]]</f>
        <v>Prince George</v>
      </c>
      <c r="J80" s="35" t="str">
        <f>RIGHT(SourceTable[[#This Row],[Province]],2)</f>
        <v>BC</v>
      </c>
      <c r="K80" s="35" t="str">
        <f>SourceTable[[#This Row],[Postal Code ]]</f>
        <v>V2N 5S3</v>
      </c>
      <c r="L80" s="16" t="str">
        <f>SourceTable[[#This Row],[PHONE]]</f>
        <v>250-563-5521</v>
      </c>
      <c r="M80" s="16" t="s">
        <v>42</v>
      </c>
      <c r="N80" s="16"/>
      <c r="O80" s="47" t="str">
        <f>IF(TRIM(SourceTable[[#This Row],[Status]])="Closed","&lt;ul&gt;&lt;li&gt;Temporarily closed.&lt;/li&gt;&lt;/ul&gt;","")</f>
        <v/>
      </c>
      <c r="P80" s="47" t="str">
        <f>IF(TRIM(SourceTable[[#This Row],[Status]])="Closed","Closed;Closed;Closed;Closed;Closed;Closed;Closed;","")</f>
        <v/>
      </c>
      <c r="Q80" s="15"/>
      <c r="R80" s="20" t="str">
        <f>IF(SourceTable[[#This Row],[DIESEL EFFICIENT™]]="Yes","Diesel Efficient","")</f>
        <v/>
      </c>
      <c r="S80" s="20" t="str">
        <f>IF(SourceTable[[#This Row],[DIESEL]]="Yes","Diesel","")</f>
        <v>Diesel</v>
      </c>
      <c r="T80" s="20" t="str">
        <f>IF(SourceTable[[#This Row],[DYED DIESEL]]="Yes","Dyed Diesel","")</f>
        <v>Dyed Diesel</v>
      </c>
      <c r="U80" s="20" t="str">
        <f>IF(SourceTable[[#This Row],[GAS AT CARDLOCK]]="Yes","Gas at Cardlock","")</f>
        <v/>
      </c>
      <c r="V80" s="20" t="str">
        <f>IF(SourceTable[[#This Row],[DYED GAS AT CARDLOCK]]="Yes","Dyed Gas At Cardlock","")</f>
        <v/>
      </c>
      <c r="W80" s="20" t="str">
        <f>IF(SourceTable[[#This Row],[BULK DEF]]="Yes","Bulk Def","")</f>
        <v>Bulk Def</v>
      </c>
      <c r="X80" s="16" t="str">
        <f>IF(SourceTable[[#This Row],[RESTAURANT]]="Yes","Restaurant","")</f>
        <v>Restaurant</v>
      </c>
      <c r="Y80" s="16" t="str">
        <f>IF(SourceTable[[#This Row],[FAST FOOD]]="Yes","Fast Food","")</f>
        <v>Fast Food</v>
      </c>
      <c r="Z80" s="16" t="str">
        <f>IF(SourceTable[[#This Row],[PARKING]]="Yes","Parking","")</f>
        <v>Parking</v>
      </c>
      <c r="AA80" s="16" t="str">
        <f>IF(SourceTable[[#This Row],[RESTROOMS]]="Yes","Restrooms","")</f>
        <v>Restrooms</v>
      </c>
      <c r="AB80" s="16" t="str">
        <f>IF(SourceTable[[#This Row],[STORE]]="Yes","Store","")</f>
        <v/>
      </c>
      <c r="AC80" s="16" t="str">
        <f>IF(SourceTable[[#This Row],[STORE 24/7]]="Yes","Store 24/7","")</f>
        <v>Store 24/7</v>
      </c>
      <c r="AD80" s="16" t="str">
        <f>IF(SourceTable[[#This Row],[SHOWERS]]="Yes","Showers","")</f>
        <v>Showers</v>
      </c>
      <c r="AE80" s="16"/>
      <c r="AF80" s="16"/>
      <c r="AG80" s="16" t="str">
        <f>IF(EssoCL_Locs[[#This Row],[Store Amenities_1]]="","",EssoCL_Locs[[#This Row],[Store Amenities_1]])</f>
        <v/>
      </c>
      <c r="AH80" s="16" t="str">
        <f>IF(EssoCL_Locs[[#This Row],[Store Amenities_2]]="","",EssoCL_Locs[[#This Row],[Store Amenities_2]])</f>
        <v>Diesel</v>
      </c>
      <c r="AI80" s="16" t="str">
        <f>IF(EssoCL_Locs[[#This Row],[Store Amenities_3]]="","",EssoCL_Locs[[#This Row],[Store Amenities_3]])</f>
        <v>Dyed Diesel</v>
      </c>
      <c r="AJ80" s="16" t="str">
        <f>IF(EssoCL_Locs[[#This Row],[Store Amenities_4]]="","",EssoCL_Locs[[#This Row],[Store Amenities_4]])</f>
        <v/>
      </c>
      <c r="AK80" s="16" t="str">
        <f>IF(EssoCL_Locs[[#This Row],[Store Amenities_5]]="","",EssoCL_Locs[[#This Row],[Store Amenities_5]])</f>
        <v/>
      </c>
      <c r="AL80" s="16" t="str">
        <f>IF(EssoCL_Locs[[#This Row],[Store Amenities_6]]="","",EssoCL_Locs[[#This Row],[Store Amenities_6]])</f>
        <v>Bulk Def</v>
      </c>
      <c r="AM80" s="16" t="str">
        <f>IF(EssoCL_Locs[[#This Row],[Store Amenities_7]]="","",EssoCL_Locs[[#This Row],[Store Amenities_7]])</f>
        <v>Restaurant</v>
      </c>
      <c r="AN80" s="16" t="str">
        <f>IF(EssoCL_Locs[[#This Row],[Store Amenities_8]]="","",EssoCL_Locs[[#This Row],[Store Amenities_8]])</f>
        <v>Fast Food</v>
      </c>
      <c r="AO80" s="16" t="str">
        <f>IF(EssoCL_Locs[[#This Row],[Store Amenities_9]]="","",EssoCL_Locs[[#This Row],[Store Amenities_9]])</f>
        <v>Parking</v>
      </c>
      <c r="AP80" s="16" t="str">
        <f>IF(EssoCL_Locs[[#This Row],[Store Amenities_10]]="","",EssoCL_Locs[[#This Row],[Store Amenities_10]])</f>
        <v>Restrooms</v>
      </c>
      <c r="AQ80" s="16" t="str">
        <f>IF(EssoCL_Locs[[#This Row],[Store Amenities_11]]="","",EssoCL_Locs[[#This Row],[Store Amenities_11]])</f>
        <v/>
      </c>
      <c r="AR80" s="16" t="str">
        <f>IF(EssoCL_Locs[[#This Row],[Store Amenities_12]]="","",EssoCL_Locs[[#This Row],[Store Amenities_12]])</f>
        <v>Store 24/7</v>
      </c>
      <c r="AS80" s="16" t="str">
        <f>IF(EssoCL_Locs[[#This Row],[Store Amenities_13]]="","",EssoCL_Locs[[#This Row],[Store Amenities_13]])</f>
        <v>Showers</v>
      </c>
      <c r="AT80" s="16" t="str">
        <f>IF(EssoCL_Locs[[#This Row],[Store Amenities_14]]="","",EssoCL_Locs[[#This Row],[Store Amenities_14]])</f>
        <v/>
      </c>
      <c r="AU80" s="16" t="str">
        <f>IF(EssoCL_Locs[[#This Row],[Store Amenities_15]]="","",EssoCL_Locs[[#This Row],[Store Amenities_15]])</f>
        <v/>
      </c>
      <c r="AV80" s="16" t="s">
        <v>27</v>
      </c>
      <c r="AX80" s="45" t="str">
        <f t="shared" si="8"/>
        <v>53.87259/-122.73639</v>
      </c>
      <c r="AY80" s="41" t="str">
        <f t="shared" si="6"/>
        <v>[Diesel;Diesel]|[Dyed Diesel;Dyed Diesel]|[Bulk Def;Bulk Def]|[Restaurant;Restaurant]|[Fast Food;Fast Food]|[Parking;Parking]|[Restrooms;Restrooms]|[Store 24/7;Store 24/7]|[Showers;Showers]</v>
      </c>
      <c r="AZ80" s="42" t="str">
        <f t="shared" si="7"/>
        <v>[Diesel;Diesel]|[Dyed Diesel;Dyed Diesel]|[Bulk Def;Bulk Def]|[Restaurant;Restaurant]|[Fast Food;Fast Food]|[Parking;Parking]|[Restrooms;Restrooms]|[Store 24/7;Store 24/7]|[Showers;Showers]</v>
      </c>
      <c r="BA80" s="14" t="str">
        <f t="shared" si="9"/>
        <v>524572|Prince George Travel Center|524572 - Prince George Travel Center|53.87259/-122.73639|1148 Pacific St||Prince George|BC|V2N 5S3|250-563-5521|CA|||||"[Diesel;Diesel]|[Dyed Diesel;Dyed Diesel]|[Bulk Def;Bulk Def]|[Restaurant;Restaurant]|[Fast Food;Fast Food]|[Parking;Parking]|[Restrooms;Restrooms]|[Store 24/7;Store 24/7]|[Showers;Showers]"|"[Diesel;Diesel]|[Dyed Diesel;Dyed Diesel]|[Bulk Def;Bulk Def]|[Restaurant;Restaurant]|[Fast Food;Fast Food]|[Parking;Parking]|[Restrooms;Restrooms]|[Store 24/7;Store 24/7]|[Showers;Showers]"|E</v>
      </c>
    </row>
    <row r="81" spans="1:53" x14ac:dyDescent="0.35">
      <c r="A81" s="20"/>
      <c r="B81" s="20" t="str">
        <f>TRIM(SourceTable[[#This Row],[EFS
SITE NUMBER]])</f>
        <v>524574</v>
      </c>
      <c r="C81" s="20" t="str">
        <f>SourceTable[[#This Row],[Location Name]]</f>
        <v>Sicamous Travel Centre</v>
      </c>
      <c r="D81" s="16" t="str">
        <f>EssoCL_Locs[[#This Row],[LocationID]] &amp; " - " &amp; EssoCL_Locs[[#This Row],[Location Name]]</f>
        <v>524574 - Sicamous Travel Centre</v>
      </c>
      <c r="E81" s="35">
        <f>SourceTable[[#This Row],[LATITUDE]]</f>
        <v>50.845562999999999</v>
      </c>
      <c r="F81" s="35">
        <f>SourceTable[[#This Row],[LONGITUDE]]</f>
        <v>-118.95502500000001</v>
      </c>
      <c r="G81" s="35" t="str">
        <f>SourceTable[[#This Row],[Address]]</f>
        <v>1340 Trans-Canada Hwy</v>
      </c>
      <c r="H81" s="20"/>
      <c r="I81" s="36" t="str">
        <f>SourceTable[[#This Row],[City]]</f>
        <v>Sicamous</v>
      </c>
      <c r="J81" s="35" t="str">
        <f>RIGHT(SourceTable[[#This Row],[Province]],2)</f>
        <v>BC</v>
      </c>
      <c r="K81" s="35" t="str">
        <f>SourceTable[[#This Row],[Postal Code ]]</f>
        <v>V0E 2V0</v>
      </c>
      <c r="L81" s="16" t="str">
        <f>SourceTable[[#This Row],[PHONE]]</f>
        <v>250-836-4675</v>
      </c>
      <c r="M81" s="16" t="s">
        <v>42</v>
      </c>
      <c r="N81" s="16"/>
      <c r="O81" s="47" t="str">
        <f>IF(TRIM(SourceTable[[#This Row],[Status]])="Closed","&lt;ul&gt;&lt;li&gt;Temporarily closed.&lt;/li&gt;&lt;/ul&gt;","")</f>
        <v/>
      </c>
      <c r="P81" s="47" t="str">
        <f>IF(TRIM(SourceTable[[#This Row],[Status]])="Closed","Closed;Closed;Closed;Closed;Closed;Closed;Closed;","")</f>
        <v/>
      </c>
      <c r="Q81" s="15"/>
      <c r="R81" s="20" t="str">
        <f>IF(SourceTable[[#This Row],[DIESEL EFFICIENT™]]="Yes","Diesel Efficient","")</f>
        <v/>
      </c>
      <c r="S81" s="20" t="str">
        <f>IF(SourceTable[[#This Row],[DIESEL]]="Yes","Diesel","")</f>
        <v>Diesel</v>
      </c>
      <c r="T81" s="20" t="str">
        <f>IF(SourceTable[[#This Row],[DYED DIESEL]]="Yes","Dyed Diesel","")</f>
        <v>Dyed Diesel</v>
      </c>
      <c r="U81" s="20" t="str">
        <f>IF(SourceTable[[#This Row],[GAS AT CARDLOCK]]="Yes","Gas at Cardlock","")</f>
        <v/>
      </c>
      <c r="V81" s="20" t="str">
        <f>IF(SourceTable[[#This Row],[DYED GAS AT CARDLOCK]]="Yes","Dyed Gas At Cardlock","")</f>
        <v/>
      </c>
      <c r="W81" s="20" t="str">
        <f>IF(SourceTable[[#This Row],[BULK DEF]]="Yes","Bulk Def","")</f>
        <v>Bulk Def</v>
      </c>
      <c r="X81" s="16" t="str">
        <f>IF(SourceTable[[#This Row],[RESTAURANT]]="Yes","Restaurant","")</f>
        <v>Restaurant</v>
      </c>
      <c r="Y81" s="16" t="str">
        <f>IF(SourceTable[[#This Row],[FAST FOOD]]="Yes","Fast Food","")</f>
        <v/>
      </c>
      <c r="Z81" s="16" t="str">
        <f>IF(SourceTable[[#This Row],[PARKING]]="Yes","Parking","")</f>
        <v>Parking</v>
      </c>
      <c r="AA81" s="16" t="str">
        <f>IF(SourceTable[[#This Row],[RESTROOMS]]="Yes","Restrooms","")</f>
        <v>Restrooms</v>
      </c>
      <c r="AB81" s="16" t="str">
        <f>IF(SourceTable[[#This Row],[STORE]]="Yes","Store","")</f>
        <v/>
      </c>
      <c r="AC81" s="16" t="str">
        <f>IF(SourceTable[[#This Row],[STORE 24/7]]="Yes","Store 24/7","")</f>
        <v>Store 24/7</v>
      </c>
      <c r="AD81" s="16" t="str">
        <f>IF(SourceTable[[#This Row],[SHOWERS]]="Yes","Showers","")</f>
        <v>Showers</v>
      </c>
      <c r="AE81" s="16"/>
      <c r="AF81" s="16"/>
      <c r="AG81" s="16" t="str">
        <f>IF(EssoCL_Locs[[#This Row],[Store Amenities_1]]="","",EssoCL_Locs[[#This Row],[Store Amenities_1]])</f>
        <v/>
      </c>
      <c r="AH81" s="16" t="str">
        <f>IF(EssoCL_Locs[[#This Row],[Store Amenities_2]]="","",EssoCL_Locs[[#This Row],[Store Amenities_2]])</f>
        <v>Diesel</v>
      </c>
      <c r="AI81" s="16" t="str">
        <f>IF(EssoCL_Locs[[#This Row],[Store Amenities_3]]="","",EssoCL_Locs[[#This Row],[Store Amenities_3]])</f>
        <v>Dyed Diesel</v>
      </c>
      <c r="AJ81" s="16" t="str">
        <f>IF(EssoCL_Locs[[#This Row],[Store Amenities_4]]="","",EssoCL_Locs[[#This Row],[Store Amenities_4]])</f>
        <v/>
      </c>
      <c r="AK81" s="16" t="str">
        <f>IF(EssoCL_Locs[[#This Row],[Store Amenities_5]]="","",EssoCL_Locs[[#This Row],[Store Amenities_5]])</f>
        <v/>
      </c>
      <c r="AL81" s="16" t="str">
        <f>IF(EssoCL_Locs[[#This Row],[Store Amenities_6]]="","",EssoCL_Locs[[#This Row],[Store Amenities_6]])</f>
        <v>Bulk Def</v>
      </c>
      <c r="AM81" s="16" t="str">
        <f>IF(EssoCL_Locs[[#This Row],[Store Amenities_7]]="","",EssoCL_Locs[[#This Row],[Store Amenities_7]])</f>
        <v>Restaurant</v>
      </c>
      <c r="AN81" s="16" t="str">
        <f>IF(EssoCL_Locs[[#This Row],[Store Amenities_8]]="","",EssoCL_Locs[[#This Row],[Store Amenities_8]])</f>
        <v/>
      </c>
      <c r="AO81" s="16" t="str">
        <f>IF(EssoCL_Locs[[#This Row],[Store Amenities_9]]="","",EssoCL_Locs[[#This Row],[Store Amenities_9]])</f>
        <v>Parking</v>
      </c>
      <c r="AP81" s="16" t="str">
        <f>IF(EssoCL_Locs[[#This Row],[Store Amenities_10]]="","",EssoCL_Locs[[#This Row],[Store Amenities_10]])</f>
        <v>Restrooms</v>
      </c>
      <c r="AQ81" s="16" t="str">
        <f>IF(EssoCL_Locs[[#This Row],[Store Amenities_11]]="","",EssoCL_Locs[[#This Row],[Store Amenities_11]])</f>
        <v/>
      </c>
      <c r="AR81" s="16" t="str">
        <f>IF(EssoCL_Locs[[#This Row],[Store Amenities_12]]="","",EssoCL_Locs[[#This Row],[Store Amenities_12]])</f>
        <v>Store 24/7</v>
      </c>
      <c r="AS81" s="16" t="str">
        <f>IF(EssoCL_Locs[[#This Row],[Store Amenities_13]]="","",EssoCL_Locs[[#This Row],[Store Amenities_13]])</f>
        <v>Showers</v>
      </c>
      <c r="AT81" s="16" t="str">
        <f>IF(EssoCL_Locs[[#This Row],[Store Amenities_14]]="","",EssoCL_Locs[[#This Row],[Store Amenities_14]])</f>
        <v/>
      </c>
      <c r="AU81" s="16" t="str">
        <f>IF(EssoCL_Locs[[#This Row],[Store Amenities_15]]="","",EssoCL_Locs[[#This Row],[Store Amenities_15]])</f>
        <v/>
      </c>
      <c r="AV81" s="16" t="s">
        <v>27</v>
      </c>
      <c r="AX81" s="45" t="str">
        <f t="shared" si="8"/>
        <v>50.845563/-118.955025</v>
      </c>
      <c r="AY81" s="41" t="str">
        <f t="shared" si="6"/>
        <v>[Diesel;Diesel]|[Dyed Diesel;Dyed Diesel]|[Bulk Def;Bulk Def]|[Restaurant;Restaurant]|[Parking;Parking]|[Restrooms;Restrooms]|[Store 24/7;Store 24/7]|[Showers;Showers]</v>
      </c>
      <c r="AZ81" s="42" t="str">
        <f t="shared" si="7"/>
        <v>[Diesel;Diesel]|[Dyed Diesel;Dyed Diesel]|[Bulk Def;Bulk Def]|[Restaurant;Restaurant]|[Parking;Parking]|[Restrooms;Restrooms]|[Store 24/7;Store 24/7]|[Showers;Showers]</v>
      </c>
      <c r="BA81" s="14" t="str">
        <f t="shared" si="9"/>
        <v>524574|Sicamous Travel Centre|524574 - Sicamous Travel Centre|50.845563/-118.955025|1340 Trans-Canada Hwy||Sicamous|BC|V0E 2V0|250-836-4675|CA|||||"[Diesel;Diesel]|[Dyed Diesel;Dyed Diesel]|[Bulk Def;Bulk Def]|[Restaurant;Restaurant]|[Parking;Parking]|[Restrooms;Restrooms]|[Store 24/7;Store 24/7]|[Showers;Showers]"|"[Diesel;Diesel]|[Dyed Diesel;Dyed Diesel]|[Bulk Def;Bulk Def]|[Restaurant;Restaurant]|[Parking;Parking]|[Restrooms;Restrooms]|[Store 24/7;Store 24/7]|[Showers;Showers]"|E</v>
      </c>
    </row>
    <row r="82" spans="1:53" x14ac:dyDescent="0.35">
      <c r="A82" s="20"/>
      <c r="B82" s="20" t="str">
        <f>TRIM(SourceTable[[#This Row],[EFS
SITE NUMBER]])</f>
        <v>524579</v>
      </c>
      <c r="C82" s="20" t="str">
        <f>SourceTable[[#This Row],[Location Name]]</f>
        <v>Terrace</v>
      </c>
      <c r="D82" s="16" t="str">
        <f>EssoCL_Locs[[#This Row],[LocationID]] &amp; " - " &amp; EssoCL_Locs[[#This Row],[Location Name]]</f>
        <v>524579 - Terrace</v>
      </c>
      <c r="E82" s="35">
        <f>SourceTable[[#This Row],[LATITUDE]]</f>
        <v>54.513787000000001</v>
      </c>
      <c r="F82" s="35">
        <f>SourceTable[[#This Row],[LONGITUDE]]</f>
        <v>-128.540111</v>
      </c>
      <c r="G82" s="35" t="str">
        <f>SourceTable[[#This Row],[Address]]</f>
        <v>3097 BC-16 Hwy E</v>
      </c>
      <c r="H82" s="20"/>
      <c r="I82" s="36" t="str">
        <f>SourceTable[[#This Row],[City]]</f>
        <v xml:space="preserve">Terrace </v>
      </c>
      <c r="J82" s="35" t="str">
        <f>RIGHT(SourceTable[[#This Row],[Province]],2)</f>
        <v>BC</v>
      </c>
      <c r="K82" s="35" t="str">
        <f>SourceTable[[#This Row],[Postal Code ]]</f>
        <v>V8G 4G4</v>
      </c>
      <c r="L82" s="16" t="str">
        <f>SourceTable[[#This Row],[PHONE]]</f>
        <v>250-635-3717</v>
      </c>
      <c r="M82" s="16" t="s">
        <v>42</v>
      </c>
      <c r="N82" s="16"/>
      <c r="O82" s="47" t="str">
        <f>IF(TRIM(SourceTable[[#This Row],[Status]])="Closed","&lt;ul&gt;&lt;li&gt;Temporarily closed.&lt;/li&gt;&lt;/ul&gt;","")</f>
        <v/>
      </c>
      <c r="P82" s="47" t="str">
        <f>IF(TRIM(SourceTable[[#This Row],[Status]])="Closed","Closed;Closed;Closed;Closed;Closed;Closed;Closed;","")</f>
        <v/>
      </c>
      <c r="Q82" s="15"/>
      <c r="R82" s="20" t="str">
        <f>IF(SourceTable[[#This Row],[DIESEL EFFICIENT™]]="Yes","Diesel Efficient","")</f>
        <v/>
      </c>
      <c r="S82" s="20" t="str">
        <f>IF(SourceTable[[#This Row],[DIESEL]]="Yes","Diesel","")</f>
        <v>Diesel</v>
      </c>
      <c r="T82" s="20" t="str">
        <f>IF(SourceTable[[#This Row],[DYED DIESEL]]="Yes","Dyed Diesel","")</f>
        <v>Dyed Diesel</v>
      </c>
      <c r="U82" s="20" t="str">
        <f>IF(SourceTable[[#This Row],[GAS AT CARDLOCK]]="Yes","Gas at Cardlock","")</f>
        <v/>
      </c>
      <c r="V82" s="20" t="str">
        <f>IF(SourceTable[[#This Row],[DYED GAS AT CARDLOCK]]="Yes","Dyed Gas At Cardlock","")</f>
        <v/>
      </c>
      <c r="W82" s="20" t="str">
        <f>IF(SourceTable[[#This Row],[BULK DEF]]="Yes","Bulk Def","")</f>
        <v/>
      </c>
      <c r="X82" s="16" t="str">
        <f>IF(SourceTable[[#This Row],[RESTAURANT]]="Yes","Restaurant","")</f>
        <v/>
      </c>
      <c r="Y82" s="16" t="str">
        <f>IF(SourceTable[[#This Row],[FAST FOOD]]="Yes","Fast Food","")</f>
        <v/>
      </c>
      <c r="Z82" s="16" t="str">
        <f>IF(SourceTable[[#This Row],[PARKING]]="Yes","Parking","")</f>
        <v/>
      </c>
      <c r="AA82" s="16" t="str">
        <f>IF(SourceTable[[#This Row],[RESTROOMS]]="Yes","Restrooms","")</f>
        <v/>
      </c>
      <c r="AB82" s="16" t="str">
        <f>IF(SourceTable[[#This Row],[STORE]]="Yes","Store","")</f>
        <v/>
      </c>
      <c r="AC82" s="16" t="str">
        <f>IF(SourceTable[[#This Row],[STORE 24/7]]="Yes","Store 24/7","")</f>
        <v/>
      </c>
      <c r="AD82" s="16" t="str">
        <f>IF(SourceTable[[#This Row],[SHOWERS]]="Yes","Showers","")</f>
        <v/>
      </c>
      <c r="AE82" s="16"/>
      <c r="AF82" s="16"/>
      <c r="AG82" s="16" t="str">
        <f>IF(EssoCL_Locs[[#This Row],[Store Amenities_1]]="","",EssoCL_Locs[[#This Row],[Store Amenities_1]])</f>
        <v/>
      </c>
      <c r="AH82" s="16" t="str">
        <f>IF(EssoCL_Locs[[#This Row],[Store Amenities_2]]="","",EssoCL_Locs[[#This Row],[Store Amenities_2]])</f>
        <v>Diesel</v>
      </c>
      <c r="AI82" s="16" t="str">
        <f>IF(EssoCL_Locs[[#This Row],[Store Amenities_3]]="","",EssoCL_Locs[[#This Row],[Store Amenities_3]])</f>
        <v>Dyed Diesel</v>
      </c>
      <c r="AJ82" s="16" t="str">
        <f>IF(EssoCL_Locs[[#This Row],[Store Amenities_4]]="","",EssoCL_Locs[[#This Row],[Store Amenities_4]])</f>
        <v/>
      </c>
      <c r="AK82" s="16" t="str">
        <f>IF(EssoCL_Locs[[#This Row],[Store Amenities_5]]="","",EssoCL_Locs[[#This Row],[Store Amenities_5]])</f>
        <v/>
      </c>
      <c r="AL82" s="16" t="str">
        <f>IF(EssoCL_Locs[[#This Row],[Store Amenities_6]]="","",EssoCL_Locs[[#This Row],[Store Amenities_6]])</f>
        <v/>
      </c>
      <c r="AM82" s="16" t="str">
        <f>IF(EssoCL_Locs[[#This Row],[Store Amenities_7]]="","",EssoCL_Locs[[#This Row],[Store Amenities_7]])</f>
        <v/>
      </c>
      <c r="AN82" s="16" t="str">
        <f>IF(EssoCL_Locs[[#This Row],[Store Amenities_8]]="","",EssoCL_Locs[[#This Row],[Store Amenities_8]])</f>
        <v/>
      </c>
      <c r="AO82" s="16" t="str">
        <f>IF(EssoCL_Locs[[#This Row],[Store Amenities_9]]="","",EssoCL_Locs[[#This Row],[Store Amenities_9]])</f>
        <v/>
      </c>
      <c r="AP82" s="16" t="str">
        <f>IF(EssoCL_Locs[[#This Row],[Store Amenities_10]]="","",EssoCL_Locs[[#This Row],[Store Amenities_10]])</f>
        <v/>
      </c>
      <c r="AQ82" s="16" t="str">
        <f>IF(EssoCL_Locs[[#This Row],[Store Amenities_11]]="","",EssoCL_Locs[[#This Row],[Store Amenities_11]])</f>
        <v/>
      </c>
      <c r="AR82" s="16" t="str">
        <f>IF(EssoCL_Locs[[#This Row],[Store Amenities_12]]="","",EssoCL_Locs[[#This Row],[Store Amenities_12]])</f>
        <v/>
      </c>
      <c r="AS82" s="16" t="str">
        <f>IF(EssoCL_Locs[[#This Row],[Store Amenities_13]]="","",EssoCL_Locs[[#This Row],[Store Amenities_13]])</f>
        <v/>
      </c>
      <c r="AT82" s="16" t="str">
        <f>IF(EssoCL_Locs[[#This Row],[Store Amenities_14]]="","",EssoCL_Locs[[#This Row],[Store Amenities_14]])</f>
        <v/>
      </c>
      <c r="AU82" s="16" t="str">
        <f>IF(EssoCL_Locs[[#This Row],[Store Amenities_15]]="","",EssoCL_Locs[[#This Row],[Store Amenities_15]])</f>
        <v/>
      </c>
      <c r="AV82" s="16" t="s">
        <v>27</v>
      </c>
      <c r="AX82" s="45" t="str">
        <f t="shared" si="8"/>
        <v>54.513787/-128.540111</v>
      </c>
      <c r="AY82" s="41" t="str">
        <f t="shared" si="6"/>
        <v>[Diesel;Diesel]|[Dyed Diesel;Dyed Diesel]</v>
      </c>
      <c r="AZ82" s="42" t="str">
        <f t="shared" si="7"/>
        <v>[Diesel;Diesel]|[Dyed Diesel;Dyed Diesel]</v>
      </c>
      <c r="BA82" s="14" t="str">
        <f t="shared" si="9"/>
        <v>524579|Terrace|524579 - Terrace|54.513787/-128.540111|3097 BC-16 Hwy E||Terrace |BC|V8G 4G4|250-635-3717|CA|||||"[Diesel;Diesel]|[Dyed Diesel;Dyed Diesel]"|"[Diesel;Diesel]|[Dyed Diesel;Dyed Diesel]"|E</v>
      </c>
    </row>
    <row r="83" spans="1:53" x14ac:dyDescent="0.35">
      <c r="A83" s="20"/>
      <c r="B83" s="20" t="str">
        <f>TRIM(SourceTable[[#This Row],[EFS
SITE NUMBER]])</f>
        <v>540937</v>
      </c>
      <c r="C83" s="20" t="str">
        <f>SourceTable[[#This Row],[Location Name]]</f>
        <v>Bayside Travel Centre</v>
      </c>
      <c r="D83" s="16" t="str">
        <f>EssoCL_Locs[[#This Row],[LocationID]] &amp; " - " &amp; EssoCL_Locs[[#This Row],[Location Name]]</f>
        <v>540937 - Bayside Travel Centre</v>
      </c>
      <c r="E83" s="35">
        <f>SourceTable[[#This Row],[LATITUDE]]</f>
        <v>45.596383600000003</v>
      </c>
      <c r="F83" s="35">
        <f>SourceTable[[#This Row],[LONGITUDE]]</f>
        <v>-61.743066499999998</v>
      </c>
      <c r="G83" s="35" t="str">
        <f>SourceTable[[#This Row],[Address]]</f>
        <v>HWY 104, Exit 36B, Paqtnkek Nik-uek</v>
      </c>
      <c r="H83" s="20"/>
      <c r="I83" s="36" t="str">
        <f>SourceTable[[#This Row],[City]]</f>
        <v>Afton Station</v>
      </c>
      <c r="J83" s="35" t="str">
        <f>RIGHT(SourceTable[[#This Row],[Province]],2)</f>
        <v>NS</v>
      </c>
      <c r="K83" s="35" t="str">
        <f>SourceTable[[#This Row],[Postal Code ]]</f>
        <v>B0H 1A0</v>
      </c>
      <c r="L83" s="16" t="str">
        <f>SourceTable[[#This Row],[PHONE]]</f>
        <v>902-386-2391</v>
      </c>
      <c r="M83" s="16" t="s">
        <v>42</v>
      </c>
      <c r="N83" s="16"/>
      <c r="O83" s="47" t="str">
        <f>IF(TRIM(SourceTable[[#This Row],[Status]])="Closed","&lt;ul&gt;&lt;li&gt;Temporarily closed.&lt;/li&gt;&lt;/ul&gt;","")</f>
        <v/>
      </c>
      <c r="P83" s="47" t="str">
        <f>IF(TRIM(SourceTable[[#This Row],[Status]])="Closed","Closed;Closed;Closed;Closed;Closed;Closed;Closed;","")</f>
        <v/>
      </c>
      <c r="Q83" s="15"/>
      <c r="R83" s="20" t="str">
        <f>IF(SourceTable[[#This Row],[DIESEL EFFICIENT™]]="Yes","Diesel Efficient","")</f>
        <v>Diesel Efficient</v>
      </c>
      <c r="S83" s="20" t="str">
        <f>IF(SourceTable[[#This Row],[DIESEL]]="Yes","Diesel","")</f>
        <v/>
      </c>
      <c r="T83" s="20" t="str">
        <f>IF(SourceTable[[#This Row],[DYED DIESEL]]="Yes","Dyed Diesel","")</f>
        <v/>
      </c>
      <c r="U83" s="20" t="str">
        <f>IF(SourceTable[[#This Row],[GAS AT CARDLOCK]]="Yes","Gas at Cardlock","")</f>
        <v/>
      </c>
      <c r="V83" s="20" t="str">
        <f>IF(SourceTable[[#This Row],[DYED GAS AT CARDLOCK]]="Yes","Dyed Gas At Cardlock","")</f>
        <v/>
      </c>
      <c r="W83" s="20" t="str">
        <f>IF(SourceTable[[#This Row],[BULK DEF]]="Yes","Bulk Def","")</f>
        <v>Bulk Def</v>
      </c>
      <c r="X83" s="16" t="str">
        <f>IF(SourceTable[[#This Row],[RESTAURANT]]="Yes","Restaurant","")</f>
        <v/>
      </c>
      <c r="Y83" s="16" t="str">
        <f>IF(SourceTable[[#This Row],[FAST FOOD]]="Yes","Fast Food","")</f>
        <v/>
      </c>
      <c r="Z83" s="16" t="str">
        <f>IF(SourceTable[[#This Row],[PARKING]]="Yes","Parking","")</f>
        <v>Parking</v>
      </c>
      <c r="AA83" s="16" t="str">
        <f>IF(SourceTable[[#This Row],[RESTROOMS]]="Yes","Restrooms","")</f>
        <v>Restrooms</v>
      </c>
      <c r="AB83" s="16" t="str">
        <f>IF(SourceTable[[#This Row],[STORE]]="Yes","Store","")</f>
        <v>Store</v>
      </c>
      <c r="AC83" s="16" t="str">
        <f>IF(SourceTable[[#This Row],[STORE 24/7]]="Yes","Store 24/7","")</f>
        <v/>
      </c>
      <c r="AD83" s="16" t="str">
        <f>IF(SourceTable[[#This Row],[SHOWERS]]="Yes","Showers","")</f>
        <v/>
      </c>
      <c r="AE83" s="16"/>
      <c r="AF83" s="16"/>
      <c r="AG83" s="16" t="str">
        <f>IF(EssoCL_Locs[[#This Row],[Store Amenities_1]]="","",EssoCL_Locs[[#This Row],[Store Amenities_1]])</f>
        <v>Diesel Efficient</v>
      </c>
      <c r="AH83" s="16" t="str">
        <f>IF(EssoCL_Locs[[#This Row],[Store Amenities_2]]="","",EssoCL_Locs[[#This Row],[Store Amenities_2]])</f>
        <v/>
      </c>
      <c r="AI83" s="16" t="str">
        <f>IF(EssoCL_Locs[[#This Row],[Store Amenities_3]]="","",EssoCL_Locs[[#This Row],[Store Amenities_3]])</f>
        <v/>
      </c>
      <c r="AJ83" s="16" t="str">
        <f>IF(EssoCL_Locs[[#This Row],[Store Amenities_4]]="","",EssoCL_Locs[[#This Row],[Store Amenities_4]])</f>
        <v/>
      </c>
      <c r="AK83" s="16" t="str">
        <f>IF(EssoCL_Locs[[#This Row],[Store Amenities_5]]="","",EssoCL_Locs[[#This Row],[Store Amenities_5]])</f>
        <v/>
      </c>
      <c r="AL83" s="16" t="str">
        <f>IF(EssoCL_Locs[[#This Row],[Store Amenities_6]]="","",EssoCL_Locs[[#This Row],[Store Amenities_6]])</f>
        <v>Bulk Def</v>
      </c>
      <c r="AM83" s="16" t="str">
        <f>IF(EssoCL_Locs[[#This Row],[Store Amenities_7]]="","",EssoCL_Locs[[#This Row],[Store Amenities_7]])</f>
        <v/>
      </c>
      <c r="AN83" s="16" t="str">
        <f>IF(EssoCL_Locs[[#This Row],[Store Amenities_8]]="","",EssoCL_Locs[[#This Row],[Store Amenities_8]])</f>
        <v/>
      </c>
      <c r="AO83" s="16" t="str">
        <f>IF(EssoCL_Locs[[#This Row],[Store Amenities_9]]="","",EssoCL_Locs[[#This Row],[Store Amenities_9]])</f>
        <v>Parking</v>
      </c>
      <c r="AP83" s="16" t="str">
        <f>IF(EssoCL_Locs[[#This Row],[Store Amenities_10]]="","",EssoCL_Locs[[#This Row],[Store Amenities_10]])</f>
        <v>Restrooms</v>
      </c>
      <c r="AQ83" s="16" t="str">
        <f>IF(EssoCL_Locs[[#This Row],[Store Amenities_11]]="","",EssoCL_Locs[[#This Row],[Store Amenities_11]])</f>
        <v>Store</v>
      </c>
      <c r="AR83" s="16" t="str">
        <f>IF(EssoCL_Locs[[#This Row],[Store Amenities_12]]="","",EssoCL_Locs[[#This Row],[Store Amenities_12]])</f>
        <v/>
      </c>
      <c r="AS83" s="16" t="str">
        <f>IF(EssoCL_Locs[[#This Row],[Store Amenities_13]]="","",EssoCL_Locs[[#This Row],[Store Amenities_13]])</f>
        <v/>
      </c>
      <c r="AT83" s="16" t="str">
        <f>IF(EssoCL_Locs[[#This Row],[Store Amenities_14]]="","",EssoCL_Locs[[#This Row],[Store Amenities_14]])</f>
        <v/>
      </c>
      <c r="AU83" s="16" t="str">
        <f>IF(EssoCL_Locs[[#This Row],[Store Amenities_15]]="","",EssoCL_Locs[[#This Row],[Store Amenities_15]])</f>
        <v/>
      </c>
      <c r="AV83" s="16" t="s">
        <v>27</v>
      </c>
      <c r="AX83" s="45" t="str">
        <f t="shared" si="8"/>
        <v>45.5963836/-61.7430665</v>
      </c>
      <c r="AY83" s="41" t="str">
        <f t="shared" si="6"/>
        <v>[Diesel Efficient;Diesel Efficient]|[Bulk Def;Bulk Def]|[Parking;Parking]|[Restrooms;Restrooms]|[Store;Store]</v>
      </c>
      <c r="AZ83" s="42" t="str">
        <f t="shared" si="7"/>
        <v>[Diesel Efficient;Diesel Efficient]|[Bulk Def;Bulk Def]|[Parking;Parking]|[Restrooms;Restrooms]|[Store;Store]</v>
      </c>
      <c r="BA83" s="14" t="str">
        <f t="shared" si="9"/>
        <v>540937|Bayside Travel Centre|540937 - Bayside Travel Centre|45.5963836/-61.7430665|HWY 104, Exit 36B, Paqtnkek Nik-uek||Afton Station|NS|B0H 1A0|902-386-2391|CA|||||"[Diesel Efficient;Diesel Efficient]|[Bulk Def;Bulk Def]|[Parking;Parking]|[Restrooms;Restrooms]|[Store;Store]"|"[Diesel Efficient;Diesel Efficient]|[Bulk Def;Bulk Def]|[Parking;Parking]|[Restrooms;Restrooms]|[Store;Store]"|E</v>
      </c>
    </row>
    <row r="84" spans="1:53" x14ac:dyDescent="0.35">
      <c r="A84" s="20"/>
      <c r="B84" s="20" t="str">
        <f>TRIM(SourceTable[[#This Row],[EFS
SITE NUMBER]])</f>
        <v>519406</v>
      </c>
      <c r="C84" s="20" t="str">
        <f>SourceTable[[#This Row],[Location Name]]</f>
        <v>Kingston Travel Centre</v>
      </c>
      <c r="D84" s="16" t="str">
        <f>EssoCL_Locs[[#This Row],[LocationID]] &amp; " - " &amp; EssoCL_Locs[[#This Row],[Location Name]]</f>
        <v>519406 - Kingston Travel Centre</v>
      </c>
      <c r="E84" s="35">
        <f>SourceTable[[#This Row],[LATITUDE]]</f>
        <v>44.279839000000003</v>
      </c>
      <c r="F84" s="35">
        <f>SourceTable[[#This Row],[LONGITUDE]]</f>
        <v>-76.568404999999998</v>
      </c>
      <c r="G84" s="35" t="str">
        <f>SourceTable[[#This Row],[Address]]</f>
        <v>1525-1601 Centennial Drive</v>
      </c>
      <c r="H84" s="20"/>
      <c r="I84" s="36" t="str">
        <f>SourceTable[[#This Row],[City]]</f>
        <v>Kingston</v>
      </c>
      <c r="J84" s="35" t="str">
        <f>RIGHT(SourceTable[[#This Row],[Province]],2)</f>
        <v>ON</v>
      </c>
      <c r="K84" s="35" t="str">
        <f>SourceTable[[#This Row],[Postal Code ]]</f>
        <v>K7L 4V2</v>
      </c>
      <c r="L84" s="16" t="str">
        <f>SourceTable[[#This Row],[PHONE]]</f>
        <v>613-384-8888</v>
      </c>
      <c r="M84" s="16" t="s">
        <v>42</v>
      </c>
      <c r="N84" s="16"/>
      <c r="O84" s="47" t="str">
        <f>IF(TRIM(SourceTable[[#This Row],[Status]])="Closed","&lt;ul&gt;&lt;li&gt;Temporarily closed.&lt;/li&gt;&lt;/ul&gt;","")</f>
        <v/>
      </c>
      <c r="P84" s="47" t="str">
        <f>IF(TRIM(SourceTable[[#This Row],[Status]])="Closed","Closed;Closed;Closed;Closed;Closed;Closed;Closed;","")</f>
        <v/>
      </c>
      <c r="Q84" s="15"/>
      <c r="R84" s="20" t="str">
        <f>IF(SourceTable[[#This Row],[DIESEL EFFICIENT™]]="Yes","Diesel Efficient","")</f>
        <v>Diesel Efficient</v>
      </c>
      <c r="S84" s="20" t="str">
        <f>IF(SourceTable[[#This Row],[DIESEL]]="Yes","Diesel","")</f>
        <v/>
      </c>
      <c r="T84" s="20" t="str">
        <f>IF(SourceTable[[#This Row],[DYED DIESEL]]="Yes","Dyed Diesel","")</f>
        <v/>
      </c>
      <c r="U84" s="20" t="str">
        <f>IF(SourceTable[[#This Row],[GAS AT CARDLOCK]]="Yes","Gas at Cardlock","")</f>
        <v/>
      </c>
      <c r="V84" s="20" t="str">
        <f>IF(SourceTable[[#This Row],[DYED GAS AT CARDLOCK]]="Yes","Dyed Gas At Cardlock","")</f>
        <v/>
      </c>
      <c r="W84" s="20" t="str">
        <f>IF(SourceTable[[#This Row],[BULK DEF]]="Yes","Bulk Def","")</f>
        <v>Bulk Def</v>
      </c>
      <c r="X84" s="16" t="str">
        <f>IF(SourceTable[[#This Row],[RESTAURANT]]="Yes","Restaurant","")</f>
        <v>Restaurant</v>
      </c>
      <c r="Y84" s="16" t="str">
        <f>IF(SourceTable[[#This Row],[FAST FOOD]]="Yes","Fast Food","")</f>
        <v/>
      </c>
      <c r="Z84" s="16" t="str">
        <f>IF(SourceTable[[#This Row],[PARKING]]="Yes","Parking","")</f>
        <v>Parking</v>
      </c>
      <c r="AA84" s="16" t="str">
        <f>IF(SourceTable[[#This Row],[RESTROOMS]]="Yes","Restrooms","")</f>
        <v>Restrooms</v>
      </c>
      <c r="AB84" s="16" t="str">
        <f>IF(SourceTable[[#This Row],[STORE]]="Yes","Store","")</f>
        <v/>
      </c>
      <c r="AC84" s="16" t="str">
        <f>IF(SourceTable[[#This Row],[STORE 24/7]]="Yes","Store 24/7","")</f>
        <v>Store 24/7</v>
      </c>
      <c r="AD84" s="16" t="str">
        <f>IF(SourceTable[[#This Row],[SHOWERS]]="Yes","Showers","")</f>
        <v>Showers</v>
      </c>
      <c r="AE84" s="16"/>
      <c r="AF84" s="16"/>
      <c r="AG84" s="16" t="str">
        <f>IF(EssoCL_Locs[[#This Row],[Store Amenities_1]]="","",EssoCL_Locs[[#This Row],[Store Amenities_1]])</f>
        <v>Diesel Efficient</v>
      </c>
      <c r="AH84" s="16" t="str">
        <f>IF(EssoCL_Locs[[#This Row],[Store Amenities_2]]="","",EssoCL_Locs[[#This Row],[Store Amenities_2]])</f>
        <v/>
      </c>
      <c r="AI84" s="16" t="str">
        <f>IF(EssoCL_Locs[[#This Row],[Store Amenities_3]]="","",EssoCL_Locs[[#This Row],[Store Amenities_3]])</f>
        <v/>
      </c>
      <c r="AJ84" s="16" t="str">
        <f>IF(EssoCL_Locs[[#This Row],[Store Amenities_4]]="","",EssoCL_Locs[[#This Row],[Store Amenities_4]])</f>
        <v/>
      </c>
      <c r="AK84" s="16" t="str">
        <f>IF(EssoCL_Locs[[#This Row],[Store Amenities_5]]="","",EssoCL_Locs[[#This Row],[Store Amenities_5]])</f>
        <v/>
      </c>
      <c r="AL84" s="16" t="str">
        <f>IF(EssoCL_Locs[[#This Row],[Store Amenities_6]]="","",EssoCL_Locs[[#This Row],[Store Amenities_6]])</f>
        <v>Bulk Def</v>
      </c>
      <c r="AM84" s="16" t="str">
        <f>IF(EssoCL_Locs[[#This Row],[Store Amenities_7]]="","",EssoCL_Locs[[#This Row],[Store Amenities_7]])</f>
        <v>Restaurant</v>
      </c>
      <c r="AN84" s="16" t="str">
        <f>IF(EssoCL_Locs[[#This Row],[Store Amenities_8]]="","",EssoCL_Locs[[#This Row],[Store Amenities_8]])</f>
        <v/>
      </c>
      <c r="AO84" s="16" t="str">
        <f>IF(EssoCL_Locs[[#This Row],[Store Amenities_9]]="","",EssoCL_Locs[[#This Row],[Store Amenities_9]])</f>
        <v>Parking</v>
      </c>
      <c r="AP84" s="16" t="str">
        <f>IF(EssoCL_Locs[[#This Row],[Store Amenities_10]]="","",EssoCL_Locs[[#This Row],[Store Amenities_10]])</f>
        <v>Restrooms</v>
      </c>
      <c r="AQ84" s="16" t="str">
        <f>IF(EssoCL_Locs[[#This Row],[Store Amenities_11]]="","",EssoCL_Locs[[#This Row],[Store Amenities_11]])</f>
        <v/>
      </c>
      <c r="AR84" s="16" t="str">
        <f>IF(EssoCL_Locs[[#This Row],[Store Amenities_12]]="","",EssoCL_Locs[[#This Row],[Store Amenities_12]])</f>
        <v>Store 24/7</v>
      </c>
      <c r="AS84" s="16" t="str">
        <f>IF(EssoCL_Locs[[#This Row],[Store Amenities_13]]="","",EssoCL_Locs[[#This Row],[Store Amenities_13]])</f>
        <v>Showers</v>
      </c>
      <c r="AT84" s="16" t="str">
        <f>IF(EssoCL_Locs[[#This Row],[Store Amenities_14]]="","",EssoCL_Locs[[#This Row],[Store Amenities_14]])</f>
        <v/>
      </c>
      <c r="AU84" s="16" t="str">
        <f>IF(EssoCL_Locs[[#This Row],[Store Amenities_15]]="","",EssoCL_Locs[[#This Row],[Store Amenities_15]])</f>
        <v/>
      </c>
      <c r="AV84" s="16" t="s">
        <v>27</v>
      </c>
      <c r="AX84" s="45" t="str">
        <f t="shared" si="8"/>
        <v>44.279839/-76.568405</v>
      </c>
      <c r="AY84" s="41" t="str">
        <f t="shared" si="6"/>
        <v>[Diesel Efficient;Diesel Efficient]|[Bulk Def;Bulk Def]|[Restaurant;Restaurant]|[Parking;Parking]|[Restrooms;Restrooms]|[Store 24/7;Store 24/7]|[Showers;Showers]</v>
      </c>
      <c r="AZ84" s="42" t="str">
        <f t="shared" si="7"/>
        <v>[Diesel Efficient;Diesel Efficient]|[Bulk Def;Bulk Def]|[Restaurant;Restaurant]|[Parking;Parking]|[Restrooms;Restrooms]|[Store 24/7;Store 24/7]|[Showers;Showers]</v>
      </c>
      <c r="BA84" s="14" t="str">
        <f t="shared" si="9"/>
        <v>519406|Kingston Travel Centre|519406 - Kingston Travel Centre|44.279839/-76.568405|1525-1601 Centennial Drive||Kingston|ON|K7L 4V2|613-384-8888|CA|||||"[Diesel Efficient;Diesel Efficient]|[Bulk Def;Bulk Def]|[Restaurant;Restaurant]|[Parking;Parking]|[Restrooms;Restrooms]|[Store 24/7;Store 24/7]|[Showers;Showers]"|"[Diesel Efficient;Diesel Efficient]|[Bulk Def;Bulk Def]|[Restaurant;Restaurant]|[Parking;Parking]|[Restrooms;Restrooms]|[Store 24/7;Store 24/7]|[Showers;Showers]"|E</v>
      </c>
    </row>
    <row r="85" spans="1:53" x14ac:dyDescent="0.35">
      <c r="A85" s="20"/>
      <c r="B85" s="20" t="str">
        <f>TRIM(SourceTable[[#This Row],[EFS
SITE NUMBER]])</f>
        <v>519427</v>
      </c>
      <c r="C85" s="20" t="str">
        <f>SourceTable[[#This Row],[Location Name]]</f>
        <v>Wawa</v>
      </c>
      <c r="D85" s="16" t="str">
        <f>EssoCL_Locs[[#This Row],[LocationID]] &amp; " - " &amp; EssoCL_Locs[[#This Row],[Location Name]]</f>
        <v>519427 - Wawa</v>
      </c>
      <c r="E85" s="35">
        <f>SourceTable[[#This Row],[LATITUDE]]</f>
        <v>47.964525000000002</v>
      </c>
      <c r="F85" s="35">
        <f>SourceTable[[#This Row],[LONGITUDE]]</f>
        <v>-84.792282999999998</v>
      </c>
      <c r="G85" s="35" t="str">
        <f>SourceTable[[#This Row],[Address]]</f>
        <v>54 Pinewood Drive</v>
      </c>
      <c r="H85" s="20"/>
      <c r="I85" s="36" t="str">
        <f>SourceTable[[#This Row],[City]]</f>
        <v>Wawa</v>
      </c>
      <c r="J85" s="35" t="str">
        <f>RIGHT(SourceTable[[#This Row],[Province]],2)</f>
        <v>ON</v>
      </c>
      <c r="K85" s="35" t="str">
        <f>SourceTable[[#This Row],[Postal Code ]]</f>
        <v>P0S 1K0</v>
      </c>
      <c r="L85" s="16" t="str">
        <f>SourceTable[[#This Row],[PHONE]]</f>
        <v>705-856-2166</v>
      </c>
      <c r="M85" s="16" t="s">
        <v>42</v>
      </c>
      <c r="N85" s="16"/>
      <c r="O85" s="47" t="str">
        <f>IF(TRIM(SourceTable[[#This Row],[Status]])="Closed","&lt;ul&gt;&lt;li&gt;Temporarily closed.&lt;/li&gt;&lt;/ul&gt;","")</f>
        <v/>
      </c>
      <c r="P85" s="47" t="str">
        <f>IF(TRIM(SourceTable[[#This Row],[Status]])="Closed","Closed;Closed;Closed;Closed;Closed;Closed;Closed;","")</f>
        <v/>
      </c>
      <c r="Q85" s="15"/>
      <c r="R85" s="20" t="str">
        <f>IF(SourceTable[[#This Row],[DIESEL EFFICIENT™]]="Yes","Diesel Efficient","")</f>
        <v/>
      </c>
      <c r="S85" s="20" t="str">
        <f>IF(SourceTable[[#This Row],[DIESEL]]="Yes","Diesel","")</f>
        <v>Diesel</v>
      </c>
      <c r="T85" s="20" t="str">
        <f>IF(SourceTable[[#This Row],[DYED DIESEL]]="Yes","Dyed Diesel","")</f>
        <v>Dyed Diesel</v>
      </c>
      <c r="U85" s="20" t="str">
        <f>IF(SourceTable[[#This Row],[GAS AT CARDLOCK]]="Yes","Gas at Cardlock","")</f>
        <v>Gas at Cardlock</v>
      </c>
      <c r="V85" s="20" t="str">
        <f>IF(SourceTable[[#This Row],[DYED GAS AT CARDLOCK]]="Yes","Dyed Gas At Cardlock","")</f>
        <v>Dyed Gas At Cardlock</v>
      </c>
      <c r="W85" s="20" t="str">
        <f>IF(SourceTable[[#This Row],[BULK DEF]]="Yes","Bulk Def","")</f>
        <v/>
      </c>
      <c r="X85" s="16" t="str">
        <f>IF(SourceTable[[#This Row],[RESTAURANT]]="Yes","Restaurant","")</f>
        <v>Restaurant</v>
      </c>
      <c r="Y85" s="16" t="str">
        <f>IF(SourceTable[[#This Row],[FAST FOOD]]="Yes","Fast Food","")</f>
        <v/>
      </c>
      <c r="Z85" s="16" t="str">
        <f>IF(SourceTable[[#This Row],[PARKING]]="Yes","Parking","")</f>
        <v>Parking</v>
      </c>
      <c r="AA85" s="16" t="str">
        <f>IF(SourceTable[[#This Row],[RESTROOMS]]="Yes","Restrooms","")</f>
        <v>Restrooms</v>
      </c>
      <c r="AB85" s="16" t="str">
        <f>IF(SourceTable[[#This Row],[STORE]]="Yes","Store","")</f>
        <v>Store</v>
      </c>
      <c r="AC85" s="16" t="str">
        <f>IF(SourceTable[[#This Row],[STORE 24/7]]="Yes","Store 24/7","")</f>
        <v/>
      </c>
      <c r="AD85" s="16" t="str">
        <f>IF(SourceTable[[#This Row],[SHOWERS]]="Yes","Showers","")</f>
        <v/>
      </c>
      <c r="AE85" s="16"/>
      <c r="AF85" s="16"/>
      <c r="AG85" s="16" t="str">
        <f>IF(EssoCL_Locs[[#This Row],[Store Amenities_1]]="","",EssoCL_Locs[[#This Row],[Store Amenities_1]])</f>
        <v/>
      </c>
      <c r="AH85" s="16" t="str">
        <f>IF(EssoCL_Locs[[#This Row],[Store Amenities_2]]="","",EssoCL_Locs[[#This Row],[Store Amenities_2]])</f>
        <v>Diesel</v>
      </c>
      <c r="AI85" s="16" t="str">
        <f>IF(EssoCL_Locs[[#This Row],[Store Amenities_3]]="","",EssoCL_Locs[[#This Row],[Store Amenities_3]])</f>
        <v>Dyed Diesel</v>
      </c>
      <c r="AJ85" s="16" t="str">
        <f>IF(EssoCL_Locs[[#This Row],[Store Amenities_4]]="","",EssoCL_Locs[[#This Row],[Store Amenities_4]])</f>
        <v>Gas at Cardlock</v>
      </c>
      <c r="AK85" s="16" t="str">
        <f>IF(EssoCL_Locs[[#This Row],[Store Amenities_5]]="","",EssoCL_Locs[[#This Row],[Store Amenities_5]])</f>
        <v>Dyed Gas At Cardlock</v>
      </c>
      <c r="AL85" s="16" t="str">
        <f>IF(EssoCL_Locs[[#This Row],[Store Amenities_6]]="","",EssoCL_Locs[[#This Row],[Store Amenities_6]])</f>
        <v/>
      </c>
      <c r="AM85" s="16" t="str">
        <f>IF(EssoCL_Locs[[#This Row],[Store Amenities_7]]="","",EssoCL_Locs[[#This Row],[Store Amenities_7]])</f>
        <v>Restaurant</v>
      </c>
      <c r="AN85" s="16" t="str">
        <f>IF(EssoCL_Locs[[#This Row],[Store Amenities_8]]="","",EssoCL_Locs[[#This Row],[Store Amenities_8]])</f>
        <v/>
      </c>
      <c r="AO85" s="16" t="str">
        <f>IF(EssoCL_Locs[[#This Row],[Store Amenities_9]]="","",EssoCL_Locs[[#This Row],[Store Amenities_9]])</f>
        <v>Parking</v>
      </c>
      <c r="AP85" s="16" t="str">
        <f>IF(EssoCL_Locs[[#This Row],[Store Amenities_10]]="","",EssoCL_Locs[[#This Row],[Store Amenities_10]])</f>
        <v>Restrooms</v>
      </c>
      <c r="AQ85" s="16" t="str">
        <f>IF(EssoCL_Locs[[#This Row],[Store Amenities_11]]="","",EssoCL_Locs[[#This Row],[Store Amenities_11]])</f>
        <v>Store</v>
      </c>
      <c r="AR85" s="16" t="str">
        <f>IF(EssoCL_Locs[[#This Row],[Store Amenities_12]]="","",EssoCL_Locs[[#This Row],[Store Amenities_12]])</f>
        <v/>
      </c>
      <c r="AS85" s="16" t="str">
        <f>IF(EssoCL_Locs[[#This Row],[Store Amenities_13]]="","",EssoCL_Locs[[#This Row],[Store Amenities_13]])</f>
        <v/>
      </c>
      <c r="AT85" s="16" t="str">
        <f>IF(EssoCL_Locs[[#This Row],[Store Amenities_14]]="","",EssoCL_Locs[[#This Row],[Store Amenities_14]])</f>
        <v/>
      </c>
      <c r="AU85" s="16" t="str">
        <f>IF(EssoCL_Locs[[#This Row],[Store Amenities_15]]="","",EssoCL_Locs[[#This Row],[Store Amenities_15]])</f>
        <v/>
      </c>
      <c r="AV85" s="16" t="s">
        <v>27</v>
      </c>
      <c r="AX85" s="45" t="str">
        <f t="shared" si="8"/>
        <v>47.964525/-84.792283</v>
      </c>
      <c r="AY85" s="41" t="str">
        <f t="shared" si="6"/>
        <v>[Diesel;Diesel]|[Dyed Diesel;Dyed Diesel]|[Gas at Cardlock;Gas at Cardlock]|[Dyed Gas At Cardlock;Dyed Gas At Cardlock]|[Restaurant;Restaurant]|[Parking;Parking]|[Restrooms;Restrooms]|[Store;Store]</v>
      </c>
      <c r="AZ85" s="42" t="str">
        <f t="shared" si="7"/>
        <v>[Diesel;Diesel]|[Dyed Diesel;Dyed Diesel]|[Gas at Cardlock;Gas at Cardlock]|[Dyed Gas At Cardlock;Dyed Gas At Cardlock]|[Restaurant;Restaurant]|[Parking;Parking]|[Restrooms;Restrooms]|[Store;Store]</v>
      </c>
      <c r="BA85" s="14" t="str">
        <f t="shared" si="9"/>
        <v>519427|Wawa|519427 - Wawa|47.964525/-84.792283|54 Pinewood Drive||Wawa|ON|P0S 1K0|705-856-2166|CA|||||"[Diesel;Diesel]|[Dyed Diesel;Dyed Diesel]|[Gas at Cardlock;Gas at Cardlock]|[Dyed Gas At Cardlock;Dyed Gas At Cardlock]|[Restaurant;Restaurant]|[Parking;Parking]|[Restrooms;Restrooms]|[Store;Store]"|"[Diesel;Diesel]|[Dyed Diesel;Dyed Diesel]|[Gas at Cardlock;Gas at Cardlock]|[Dyed Gas At Cardlock;Dyed Gas At Cardlock]|[Restaurant;Restaurant]|[Parking;Parking]|[Restrooms;Restrooms]|[Store;Store]"|E</v>
      </c>
    </row>
    <row r="86" spans="1:53" x14ac:dyDescent="0.35">
      <c r="A86" s="20"/>
      <c r="B86" s="20" t="str">
        <f>TRIM(SourceTable[[#This Row],[EFS
SITE NUMBER]])</f>
        <v>519425</v>
      </c>
      <c r="C86" s="20" t="str">
        <f>SourceTable[[#This Row],[Location Name]]</f>
        <v>Timmins Travel Centre</v>
      </c>
      <c r="D86" s="16" t="str">
        <f>EssoCL_Locs[[#This Row],[LocationID]] &amp; " - " &amp; EssoCL_Locs[[#This Row],[Location Name]]</f>
        <v>519425 - Timmins Travel Centre</v>
      </c>
      <c r="E86" s="35">
        <f>SourceTable[[#This Row],[LATITUDE]]</f>
        <v>48.473030000000001</v>
      </c>
      <c r="F86" s="35">
        <f>SourceTable[[#This Row],[LONGITUDE]]</f>
        <v>-81.401289000000006</v>
      </c>
      <c r="G86" s="35" t="str">
        <f>SourceTable[[#This Row],[Address]]</f>
        <v>2154 Riverside Drive</v>
      </c>
      <c r="H86" s="20"/>
      <c r="I86" s="36" t="str">
        <f>SourceTable[[#This Row],[City]]</f>
        <v>Timmins</v>
      </c>
      <c r="J86" s="35" t="str">
        <f>RIGHT(SourceTable[[#This Row],[Province]],2)</f>
        <v>ON</v>
      </c>
      <c r="K86" s="35" t="str">
        <f>SourceTable[[#This Row],[Postal Code ]]</f>
        <v>P4N 7C3</v>
      </c>
      <c r="L86" s="16" t="str">
        <f>SourceTable[[#This Row],[PHONE]]</f>
        <v>705-268-4199</v>
      </c>
      <c r="M86" s="16" t="s">
        <v>42</v>
      </c>
      <c r="N86" s="16"/>
      <c r="O86" s="47" t="str">
        <f>IF(TRIM(SourceTable[[#This Row],[Status]])="Closed","&lt;ul&gt;&lt;li&gt;Temporarily closed.&lt;/li&gt;&lt;/ul&gt;","")</f>
        <v/>
      </c>
      <c r="P86" s="47" t="str">
        <f>IF(TRIM(SourceTable[[#This Row],[Status]])="Closed","Closed;Closed;Closed;Closed;Closed;Closed;Closed;","")</f>
        <v/>
      </c>
      <c r="Q86" s="15"/>
      <c r="R86" s="20" t="str">
        <f>IF(SourceTable[[#This Row],[DIESEL EFFICIENT™]]="Yes","Diesel Efficient","")</f>
        <v>Diesel Efficient</v>
      </c>
      <c r="S86" s="20" t="str">
        <f>IF(SourceTable[[#This Row],[DIESEL]]="Yes","Diesel","")</f>
        <v/>
      </c>
      <c r="T86" s="20" t="str">
        <f>IF(SourceTable[[#This Row],[DYED DIESEL]]="Yes","Dyed Diesel","")</f>
        <v>Dyed Diesel</v>
      </c>
      <c r="U86" s="20" t="str">
        <f>IF(SourceTable[[#This Row],[GAS AT CARDLOCK]]="Yes","Gas at Cardlock","")</f>
        <v/>
      </c>
      <c r="V86" s="20" t="str">
        <f>IF(SourceTable[[#This Row],[DYED GAS AT CARDLOCK]]="Yes","Dyed Gas At Cardlock","")</f>
        <v/>
      </c>
      <c r="W86" s="20" t="str">
        <f>IF(SourceTable[[#This Row],[BULK DEF]]="Yes","Bulk Def","")</f>
        <v/>
      </c>
      <c r="X86" s="16" t="str">
        <f>IF(SourceTable[[#This Row],[RESTAURANT]]="Yes","Restaurant","")</f>
        <v>Restaurant</v>
      </c>
      <c r="Y86" s="16" t="str">
        <f>IF(SourceTable[[#This Row],[FAST FOOD]]="Yes","Fast Food","")</f>
        <v/>
      </c>
      <c r="Z86" s="16" t="str">
        <f>IF(SourceTable[[#This Row],[PARKING]]="Yes","Parking","")</f>
        <v>Parking</v>
      </c>
      <c r="AA86" s="16" t="str">
        <f>IF(SourceTable[[#This Row],[RESTROOMS]]="Yes","Restrooms","")</f>
        <v>Restrooms</v>
      </c>
      <c r="AB86" s="16" t="str">
        <f>IF(SourceTable[[#This Row],[STORE]]="Yes","Store","")</f>
        <v/>
      </c>
      <c r="AC86" s="16" t="str">
        <f>IF(SourceTable[[#This Row],[STORE 24/7]]="Yes","Store 24/7","")</f>
        <v>Store 24/7</v>
      </c>
      <c r="AD86" s="16" t="str">
        <f>IF(SourceTable[[#This Row],[SHOWERS]]="Yes","Showers","")</f>
        <v>Showers</v>
      </c>
      <c r="AE86" s="16"/>
      <c r="AF86" s="16"/>
      <c r="AG86" s="16" t="str">
        <f>IF(EssoCL_Locs[[#This Row],[Store Amenities_1]]="","",EssoCL_Locs[[#This Row],[Store Amenities_1]])</f>
        <v>Diesel Efficient</v>
      </c>
      <c r="AH86" s="16" t="str">
        <f>IF(EssoCL_Locs[[#This Row],[Store Amenities_2]]="","",EssoCL_Locs[[#This Row],[Store Amenities_2]])</f>
        <v/>
      </c>
      <c r="AI86" s="16" t="str">
        <f>IF(EssoCL_Locs[[#This Row],[Store Amenities_3]]="","",EssoCL_Locs[[#This Row],[Store Amenities_3]])</f>
        <v>Dyed Diesel</v>
      </c>
      <c r="AJ86" s="16" t="str">
        <f>IF(EssoCL_Locs[[#This Row],[Store Amenities_4]]="","",EssoCL_Locs[[#This Row],[Store Amenities_4]])</f>
        <v/>
      </c>
      <c r="AK86" s="16" t="str">
        <f>IF(EssoCL_Locs[[#This Row],[Store Amenities_5]]="","",EssoCL_Locs[[#This Row],[Store Amenities_5]])</f>
        <v/>
      </c>
      <c r="AL86" s="16" t="str">
        <f>IF(EssoCL_Locs[[#This Row],[Store Amenities_6]]="","",EssoCL_Locs[[#This Row],[Store Amenities_6]])</f>
        <v/>
      </c>
      <c r="AM86" s="16" t="str">
        <f>IF(EssoCL_Locs[[#This Row],[Store Amenities_7]]="","",EssoCL_Locs[[#This Row],[Store Amenities_7]])</f>
        <v>Restaurant</v>
      </c>
      <c r="AN86" s="16" t="str">
        <f>IF(EssoCL_Locs[[#This Row],[Store Amenities_8]]="","",EssoCL_Locs[[#This Row],[Store Amenities_8]])</f>
        <v/>
      </c>
      <c r="AO86" s="16" t="str">
        <f>IF(EssoCL_Locs[[#This Row],[Store Amenities_9]]="","",EssoCL_Locs[[#This Row],[Store Amenities_9]])</f>
        <v>Parking</v>
      </c>
      <c r="AP86" s="16" t="str">
        <f>IF(EssoCL_Locs[[#This Row],[Store Amenities_10]]="","",EssoCL_Locs[[#This Row],[Store Amenities_10]])</f>
        <v>Restrooms</v>
      </c>
      <c r="AQ86" s="16" t="str">
        <f>IF(EssoCL_Locs[[#This Row],[Store Amenities_11]]="","",EssoCL_Locs[[#This Row],[Store Amenities_11]])</f>
        <v/>
      </c>
      <c r="AR86" s="16" t="str">
        <f>IF(EssoCL_Locs[[#This Row],[Store Amenities_12]]="","",EssoCL_Locs[[#This Row],[Store Amenities_12]])</f>
        <v>Store 24/7</v>
      </c>
      <c r="AS86" s="16" t="str">
        <f>IF(EssoCL_Locs[[#This Row],[Store Amenities_13]]="","",EssoCL_Locs[[#This Row],[Store Amenities_13]])</f>
        <v>Showers</v>
      </c>
      <c r="AT86" s="16" t="str">
        <f>IF(EssoCL_Locs[[#This Row],[Store Amenities_14]]="","",EssoCL_Locs[[#This Row],[Store Amenities_14]])</f>
        <v/>
      </c>
      <c r="AU86" s="16" t="str">
        <f>IF(EssoCL_Locs[[#This Row],[Store Amenities_15]]="","",EssoCL_Locs[[#This Row],[Store Amenities_15]])</f>
        <v/>
      </c>
      <c r="AV86" s="16" t="s">
        <v>27</v>
      </c>
      <c r="AX86" s="45" t="str">
        <f t="shared" si="8"/>
        <v>48.47303/-81.401289</v>
      </c>
      <c r="AY86" s="41" t="str">
        <f t="shared" si="6"/>
        <v>[Diesel Efficient;Diesel Efficient]|[Dyed Diesel;Dyed Diesel]|[Restaurant;Restaurant]|[Parking;Parking]|[Restrooms;Restrooms]|[Store 24/7;Store 24/7]|[Showers;Showers]</v>
      </c>
      <c r="AZ86" s="42" t="str">
        <f t="shared" si="7"/>
        <v>[Diesel Efficient;Diesel Efficient]|[Dyed Diesel;Dyed Diesel]|[Restaurant;Restaurant]|[Parking;Parking]|[Restrooms;Restrooms]|[Store 24/7;Store 24/7]|[Showers;Showers]</v>
      </c>
      <c r="BA86" s="14" t="str">
        <f t="shared" si="9"/>
        <v>519425|Timmins Travel Centre|519425 - Timmins Travel Centre|48.47303/-81.401289|2154 Riverside Drive||Timmins|ON|P4N 7C3|705-268-4199|CA|||||"[Diesel Efficient;Diesel Efficient]|[Dyed Diesel;Dyed Diesel]|[Restaurant;Restaurant]|[Parking;Parking]|[Restrooms;Restrooms]|[Store 24/7;Store 24/7]|[Showers;Showers]"|"[Diesel Efficient;Diesel Efficient]|[Dyed Diesel;Dyed Diesel]|[Restaurant;Restaurant]|[Parking;Parking]|[Restrooms;Restrooms]|[Store 24/7;Store 24/7]|[Showers;Showers]"|E</v>
      </c>
    </row>
    <row r="87" spans="1:53" x14ac:dyDescent="0.35">
      <c r="A87" s="20"/>
      <c r="B87" s="20" t="str">
        <f>TRIM(SourceTable[[#This Row],[EFS
SITE NUMBER]])</f>
        <v>524879</v>
      </c>
      <c r="C87" s="20" t="str">
        <f>SourceTable[[#This Row],[Location Name]]</f>
        <v>Bainsville Travel Centre</v>
      </c>
      <c r="D87" s="16" t="str">
        <f>EssoCL_Locs[[#This Row],[LocationID]] &amp; " - " &amp; EssoCL_Locs[[#This Row],[Location Name]]</f>
        <v>524879 - Bainsville Travel Centre</v>
      </c>
      <c r="E87" s="35">
        <f>SourceTable[[#This Row],[LATITUDE]]</f>
        <v>45.194451999999998</v>
      </c>
      <c r="F87" s="35">
        <f>SourceTable[[#This Row],[LONGITUDE]]</f>
        <v>-74.382751999999996</v>
      </c>
      <c r="G87" s="35" t="str">
        <f>SourceTable[[#This Row],[Address]]</f>
        <v>6115 4th Line Rd</v>
      </c>
      <c r="H87" s="20"/>
      <c r="I87" s="36" t="str">
        <f>SourceTable[[#This Row],[City]]</f>
        <v>Bainsville</v>
      </c>
      <c r="J87" s="35" t="str">
        <f>RIGHT(SourceTable[[#This Row],[Province]],2)</f>
        <v>ON</v>
      </c>
      <c r="K87" s="35" t="str">
        <f>SourceTable[[#This Row],[Postal Code ]]</f>
        <v>K0C 1E0</v>
      </c>
      <c r="L87" s="16" t="str">
        <f>SourceTable[[#This Row],[PHONE]]</f>
        <v>613-347-2433</v>
      </c>
      <c r="M87" s="16" t="s">
        <v>42</v>
      </c>
      <c r="N87" s="16"/>
      <c r="O87" s="47" t="str">
        <f>IF(TRIM(SourceTable[[#This Row],[Status]])="Closed","&lt;ul&gt;&lt;li&gt;Temporarily closed.&lt;/li&gt;&lt;/ul&gt;","")</f>
        <v/>
      </c>
      <c r="P87" s="47" t="str">
        <f>IF(TRIM(SourceTable[[#This Row],[Status]])="Closed","Closed;Closed;Closed;Closed;Closed;Closed;Closed;","")</f>
        <v/>
      </c>
      <c r="Q87" s="15"/>
      <c r="R87" s="20" t="str">
        <f>IF(SourceTable[[#This Row],[DIESEL EFFICIENT™]]="Yes","Diesel Efficient","")</f>
        <v>Diesel Efficient</v>
      </c>
      <c r="S87" s="20" t="str">
        <f>IF(SourceTable[[#This Row],[DIESEL]]="Yes","Diesel","")</f>
        <v/>
      </c>
      <c r="T87" s="20" t="str">
        <f>IF(SourceTable[[#This Row],[DYED DIESEL]]="Yes","Dyed Diesel","")</f>
        <v/>
      </c>
      <c r="U87" s="20" t="str">
        <f>IF(SourceTable[[#This Row],[GAS AT CARDLOCK]]="Yes","Gas at Cardlock","")</f>
        <v>Gas at Cardlock</v>
      </c>
      <c r="V87" s="20" t="str">
        <f>IF(SourceTable[[#This Row],[DYED GAS AT CARDLOCK]]="Yes","Dyed Gas At Cardlock","")</f>
        <v/>
      </c>
      <c r="W87" s="20" t="str">
        <f>IF(SourceTable[[#This Row],[BULK DEF]]="Yes","Bulk Def","")</f>
        <v>Bulk Def</v>
      </c>
      <c r="X87" s="16" t="str">
        <f>IF(SourceTable[[#This Row],[RESTAURANT]]="Yes","Restaurant","")</f>
        <v>Restaurant</v>
      </c>
      <c r="Y87" s="16" t="str">
        <f>IF(SourceTable[[#This Row],[FAST FOOD]]="Yes","Fast Food","")</f>
        <v/>
      </c>
      <c r="Z87" s="16" t="str">
        <f>IF(SourceTable[[#This Row],[PARKING]]="Yes","Parking","")</f>
        <v>Parking</v>
      </c>
      <c r="AA87" s="16" t="str">
        <f>IF(SourceTable[[#This Row],[RESTROOMS]]="Yes","Restrooms","")</f>
        <v>Restrooms</v>
      </c>
      <c r="AB87" s="16" t="str">
        <f>IF(SourceTable[[#This Row],[STORE]]="Yes","Store","")</f>
        <v>Store</v>
      </c>
      <c r="AC87" s="16" t="str">
        <f>IF(SourceTable[[#This Row],[STORE 24/7]]="Yes","Store 24/7","")</f>
        <v/>
      </c>
      <c r="AD87" s="16" t="str">
        <f>IF(SourceTable[[#This Row],[SHOWERS]]="Yes","Showers","")</f>
        <v>Showers</v>
      </c>
      <c r="AE87" s="16"/>
      <c r="AF87" s="16"/>
      <c r="AG87" s="16" t="str">
        <f>IF(EssoCL_Locs[[#This Row],[Store Amenities_1]]="","",EssoCL_Locs[[#This Row],[Store Amenities_1]])</f>
        <v>Diesel Efficient</v>
      </c>
      <c r="AH87" s="16" t="str">
        <f>IF(EssoCL_Locs[[#This Row],[Store Amenities_2]]="","",EssoCL_Locs[[#This Row],[Store Amenities_2]])</f>
        <v/>
      </c>
      <c r="AI87" s="16" t="str">
        <f>IF(EssoCL_Locs[[#This Row],[Store Amenities_3]]="","",EssoCL_Locs[[#This Row],[Store Amenities_3]])</f>
        <v/>
      </c>
      <c r="AJ87" s="16" t="str">
        <f>IF(EssoCL_Locs[[#This Row],[Store Amenities_4]]="","",EssoCL_Locs[[#This Row],[Store Amenities_4]])</f>
        <v>Gas at Cardlock</v>
      </c>
      <c r="AK87" s="16" t="str">
        <f>IF(EssoCL_Locs[[#This Row],[Store Amenities_5]]="","",EssoCL_Locs[[#This Row],[Store Amenities_5]])</f>
        <v/>
      </c>
      <c r="AL87" s="16" t="str">
        <f>IF(EssoCL_Locs[[#This Row],[Store Amenities_6]]="","",EssoCL_Locs[[#This Row],[Store Amenities_6]])</f>
        <v>Bulk Def</v>
      </c>
      <c r="AM87" s="16" t="str">
        <f>IF(EssoCL_Locs[[#This Row],[Store Amenities_7]]="","",EssoCL_Locs[[#This Row],[Store Amenities_7]])</f>
        <v>Restaurant</v>
      </c>
      <c r="AN87" s="16" t="str">
        <f>IF(EssoCL_Locs[[#This Row],[Store Amenities_8]]="","",EssoCL_Locs[[#This Row],[Store Amenities_8]])</f>
        <v/>
      </c>
      <c r="AO87" s="16" t="str">
        <f>IF(EssoCL_Locs[[#This Row],[Store Amenities_9]]="","",EssoCL_Locs[[#This Row],[Store Amenities_9]])</f>
        <v>Parking</v>
      </c>
      <c r="AP87" s="16" t="str">
        <f>IF(EssoCL_Locs[[#This Row],[Store Amenities_10]]="","",EssoCL_Locs[[#This Row],[Store Amenities_10]])</f>
        <v>Restrooms</v>
      </c>
      <c r="AQ87" s="16" t="str">
        <f>IF(EssoCL_Locs[[#This Row],[Store Amenities_11]]="","",EssoCL_Locs[[#This Row],[Store Amenities_11]])</f>
        <v>Store</v>
      </c>
      <c r="AR87" s="16" t="str">
        <f>IF(EssoCL_Locs[[#This Row],[Store Amenities_12]]="","",EssoCL_Locs[[#This Row],[Store Amenities_12]])</f>
        <v/>
      </c>
      <c r="AS87" s="16" t="str">
        <f>IF(EssoCL_Locs[[#This Row],[Store Amenities_13]]="","",EssoCL_Locs[[#This Row],[Store Amenities_13]])</f>
        <v>Showers</v>
      </c>
      <c r="AT87" s="16" t="str">
        <f>IF(EssoCL_Locs[[#This Row],[Store Amenities_14]]="","",EssoCL_Locs[[#This Row],[Store Amenities_14]])</f>
        <v/>
      </c>
      <c r="AU87" s="16" t="str">
        <f>IF(EssoCL_Locs[[#This Row],[Store Amenities_15]]="","",EssoCL_Locs[[#This Row],[Store Amenities_15]])</f>
        <v/>
      </c>
      <c r="AV87" s="16" t="s">
        <v>27</v>
      </c>
      <c r="AX87" s="45" t="str">
        <f t="shared" si="8"/>
        <v>45.194452/-74.382752</v>
      </c>
      <c r="AY87" s="41" t="str">
        <f t="shared" si="6"/>
        <v>[Diesel Efficient;Diesel Efficient]|[Gas at Cardlock;Gas at Cardlock]|[Bulk Def;Bulk Def]|[Restaurant;Restaurant]|[Parking;Parking]|[Restrooms;Restrooms]|[Store;Store]|[Showers;Showers]</v>
      </c>
      <c r="AZ87" s="42" t="str">
        <f t="shared" si="7"/>
        <v>[Diesel Efficient;Diesel Efficient]|[Gas at Cardlock;Gas at Cardlock]|[Bulk Def;Bulk Def]|[Restaurant;Restaurant]|[Parking;Parking]|[Restrooms;Restrooms]|[Store;Store]|[Showers;Showers]</v>
      </c>
      <c r="BA87" s="14" t="str">
        <f t="shared" si="9"/>
        <v>524879|Bainsville Travel Centre|524879 - Bainsville Travel Centre|45.194452/-74.382752|6115 4th Line Rd||Bainsville|ON|K0C 1E0|613-347-2433|CA|||||"[Diesel Efficient;Diesel Efficient]|[Gas at Cardlock;Gas at Cardlock]|[Bulk Def;Bulk Def]|[Restaurant;Restaurant]|[Parking;Parking]|[Restrooms;Restrooms]|[Store;Store]|[Showers;Showers]"|"[Diesel Efficient;Diesel Efficient]|[Gas at Cardlock;Gas at Cardlock]|[Bulk Def;Bulk Def]|[Restaurant;Restaurant]|[Parking;Parking]|[Restrooms;Restrooms]|[Store;Store]|[Showers;Showers]"|E</v>
      </c>
    </row>
    <row r="88" spans="1:53" x14ac:dyDescent="0.35">
      <c r="A88" s="20"/>
      <c r="B88" s="20" t="str">
        <f>TRIM(SourceTable[[#This Row],[EFS
SITE NUMBER]])</f>
        <v>529152</v>
      </c>
      <c r="C88" s="20" t="str">
        <f>SourceTable[[#This Row],[Location Name]]</f>
        <v>Cochrane</v>
      </c>
      <c r="D88" s="16" t="str">
        <f>EssoCL_Locs[[#This Row],[LocationID]] &amp; " - " &amp; EssoCL_Locs[[#This Row],[Location Name]]</f>
        <v>529152 - Cochrane</v>
      </c>
      <c r="E88" s="35">
        <f>SourceTable[[#This Row],[LATITUDE]]</f>
        <v>49.051963000000001</v>
      </c>
      <c r="F88" s="35">
        <f>SourceTable[[#This Row],[LONGITUDE]]</f>
        <v>-81.031958000000003</v>
      </c>
      <c r="G88" s="35" t="str">
        <f>SourceTable[[#This Row],[Address]]</f>
        <v>99 -  Highway 11</v>
      </c>
      <c r="H88" s="20"/>
      <c r="I88" s="36" t="str">
        <f>SourceTable[[#This Row],[City]]</f>
        <v>Cochrane</v>
      </c>
      <c r="J88" s="35" t="str">
        <f>RIGHT(SourceTable[[#This Row],[Province]],2)</f>
        <v>ON</v>
      </c>
      <c r="K88" s="35" t="str">
        <f>SourceTable[[#This Row],[Postal Code ]]</f>
        <v>P0L 1C0</v>
      </c>
      <c r="L88" s="16" t="str">
        <f>SourceTable[[#This Row],[PHONE]]</f>
        <v>705-272-6624</v>
      </c>
      <c r="M88" s="16" t="s">
        <v>42</v>
      </c>
      <c r="N88" s="16"/>
      <c r="O88" s="47" t="str">
        <f>IF(TRIM(SourceTable[[#This Row],[Status]])="Closed","&lt;ul&gt;&lt;li&gt;Temporarily closed.&lt;/li&gt;&lt;/ul&gt;","")</f>
        <v/>
      </c>
      <c r="P88" s="47" t="str">
        <f>IF(TRIM(SourceTable[[#This Row],[Status]])="Closed","Closed;Closed;Closed;Closed;Closed;Closed;Closed;","")</f>
        <v/>
      </c>
      <c r="Q88" s="15"/>
      <c r="R88" s="20" t="str">
        <f>IF(SourceTable[[#This Row],[DIESEL EFFICIENT™]]="Yes","Diesel Efficient","")</f>
        <v>Diesel Efficient</v>
      </c>
      <c r="S88" s="20" t="str">
        <f>IF(SourceTable[[#This Row],[DIESEL]]="Yes","Diesel","")</f>
        <v/>
      </c>
      <c r="T88" s="20" t="str">
        <f>IF(SourceTable[[#This Row],[DYED DIESEL]]="Yes","Dyed Diesel","")</f>
        <v>Dyed Diesel</v>
      </c>
      <c r="U88" s="20" t="str">
        <f>IF(SourceTable[[#This Row],[GAS AT CARDLOCK]]="Yes","Gas at Cardlock","")</f>
        <v/>
      </c>
      <c r="V88" s="20" t="str">
        <f>IF(SourceTable[[#This Row],[DYED GAS AT CARDLOCK]]="Yes","Dyed Gas At Cardlock","")</f>
        <v/>
      </c>
      <c r="W88" s="20" t="str">
        <f>IF(SourceTable[[#This Row],[BULK DEF]]="Yes","Bulk Def","")</f>
        <v>Bulk Def</v>
      </c>
      <c r="X88" s="16" t="str">
        <f>IF(SourceTable[[#This Row],[RESTAURANT]]="Yes","Restaurant","")</f>
        <v/>
      </c>
      <c r="Y88" s="16" t="str">
        <f>IF(SourceTable[[#This Row],[FAST FOOD]]="Yes","Fast Food","")</f>
        <v>Fast Food</v>
      </c>
      <c r="Z88" s="16" t="str">
        <f>IF(SourceTable[[#This Row],[PARKING]]="Yes","Parking","")</f>
        <v>Parking</v>
      </c>
      <c r="AA88" s="16" t="str">
        <f>IF(SourceTable[[#This Row],[RESTROOMS]]="Yes","Restrooms","")</f>
        <v>Restrooms</v>
      </c>
      <c r="AB88" s="16" t="str">
        <f>IF(SourceTable[[#This Row],[STORE]]="Yes","Store","")</f>
        <v/>
      </c>
      <c r="AC88" s="16" t="str">
        <f>IF(SourceTable[[#This Row],[STORE 24/7]]="Yes","Store 24/7","")</f>
        <v>Store 24/7</v>
      </c>
      <c r="AD88" s="16" t="str">
        <f>IF(SourceTable[[#This Row],[SHOWERS]]="Yes","Showers","")</f>
        <v/>
      </c>
      <c r="AE88" s="16"/>
      <c r="AF88" s="16"/>
      <c r="AG88" s="16" t="str">
        <f>IF(EssoCL_Locs[[#This Row],[Store Amenities_1]]="","",EssoCL_Locs[[#This Row],[Store Amenities_1]])</f>
        <v>Diesel Efficient</v>
      </c>
      <c r="AH88" s="16" t="str">
        <f>IF(EssoCL_Locs[[#This Row],[Store Amenities_2]]="","",EssoCL_Locs[[#This Row],[Store Amenities_2]])</f>
        <v/>
      </c>
      <c r="AI88" s="16" t="str">
        <f>IF(EssoCL_Locs[[#This Row],[Store Amenities_3]]="","",EssoCL_Locs[[#This Row],[Store Amenities_3]])</f>
        <v>Dyed Diesel</v>
      </c>
      <c r="AJ88" s="16" t="str">
        <f>IF(EssoCL_Locs[[#This Row],[Store Amenities_4]]="","",EssoCL_Locs[[#This Row],[Store Amenities_4]])</f>
        <v/>
      </c>
      <c r="AK88" s="16" t="str">
        <f>IF(EssoCL_Locs[[#This Row],[Store Amenities_5]]="","",EssoCL_Locs[[#This Row],[Store Amenities_5]])</f>
        <v/>
      </c>
      <c r="AL88" s="16" t="str">
        <f>IF(EssoCL_Locs[[#This Row],[Store Amenities_6]]="","",EssoCL_Locs[[#This Row],[Store Amenities_6]])</f>
        <v>Bulk Def</v>
      </c>
      <c r="AM88" s="16" t="str">
        <f>IF(EssoCL_Locs[[#This Row],[Store Amenities_7]]="","",EssoCL_Locs[[#This Row],[Store Amenities_7]])</f>
        <v/>
      </c>
      <c r="AN88" s="16" t="str">
        <f>IF(EssoCL_Locs[[#This Row],[Store Amenities_8]]="","",EssoCL_Locs[[#This Row],[Store Amenities_8]])</f>
        <v>Fast Food</v>
      </c>
      <c r="AO88" s="16" t="str">
        <f>IF(EssoCL_Locs[[#This Row],[Store Amenities_9]]="","",EssoCL_Locs[[#This Row],[Store Amenities_9]])</f>
        <v>Parking</v>
      </c>
      <c r="AP88" s="16" t="str">
        <f>IF(EssoCL_Locs[[#This Row],[Store Amenities_10]]="","",EssoCL_Locs[[#This Row],[Store Amenities_10]])</f>
        <v>Restrooms</v>
      </c>
      <c r="AQ88" s="16" t="str">
        <f>IF(EssoCL_Locs[[#This Row],[Store Amenities_11]]="","",EssoCL_Locs[[#This Row],[Store Amenities_11]])</f>
        <v/>
      </c>
      <c r="AR88" s="16" t="str">
        <f>IF(EssoCL_Locs[[#This Row],[Store Amenities_12]]="","",EssoCL_Locs[[#This Row],[Store Amenities_12]])</f>
        <v>Store 24/7</v>
      </c>
      <c r="AS88" s="16" t="str">
        <f>IF(EssoCL_Locs[[#This Row],[Store Amenities_13]]="","",EssoCL_Locs[[#This Row],[Store Amenities_13]])</f>
        <v/>
      </c>
      <c r="AT88" s="16" t="str">
        <f>IF(EssoCL_Locs[[#This Row],[Store Amenities_14]]="","",EssoCL_Locs[[#This Row],[Store Amenities_14]])</f>
        <v/>
      </c>
      <c r="AU88" s="16" t="str">
        <f>IF(EssoCL_Locs[[#This Row],[Store Amenities_15]]="","",EssoCL_Locs[[#This Row],[Store Amenities_15]])</f>
        <v/>
      </c>
      <c r="AV88" s="16" t="s">
        <v>27</v>
      </c>
      <c r="AX88" s="45" t="str">
        <f t="shared" si="8"/>
        <v>49.051963/-81.031958</v>
      </c>
      <c r="AY88" s="41" t="str">
        <f t="shared" si="6"/>
        <v>[Diesel Efficient;Diesel Efficient]|[Dyed Diesel;Dyed Diesel]|[Bulk Def;Bulk Def]|[Fast Food;Fast Food]|[Parking;Parking]|[Restrooms;Restrooms]|[Store 24/7;Store 24/7]</v>
      </c>
      <c r="AZ88" s="42" t="str">
        <f t="shared" si="7"/>
        <v>[Diesel Efficient;Diesel Efficient]|[Dyed Diesel;Dyed Diesel]|[Bulk Def;Bulk Def]|[Fast Food;Fast Food]|[Parking;Parking]|[Restrooms;Restrooms]|[Store 24/7;Store 24/7]</v>
      </c>
      <c r="BA88" s="14" t="str">
        <f t="shared" si="9"/>
        <v>529152|Cochrane|529152 - Cochrane|49.051963/-81.031958|99 -  Highway 11||Cochrane|ON|P0L 1C0|705-272-6624|CA|||||"[Diesel Efficient;Diesel Efficient]|[Dyed Diesel;Dyed Diesel]|[Bulk Def;Bulk Def]|[Fast Food;Fast Food]|[Parking;Parking]|[Restrooms;Restrooms]|[Store 24/7;Store 24/7]"|"[Diesel Efficient;Diesel Efficient]|[Dyed Diesel;Dyed Diesel]|[Bulk Def;Bulk Def]|[Fast Food;Fast Food]|[Parking;Parking]|[Restrooms;Restrooms]|[Store 24/7;Store 24/7]"|E</v>
      </c>
    </row>
    <row r="89" spans="1:53" x14ac:dyDescent="0.35">
      <c r="A89" s="20"/>
      <c r="B89" s="20" t="str">
        <f>TRIM(SourceTable[[#This Row],[EFS
SITE NUMBER]])</f>
        <v>524623</v>
      </c>
      <c r="C89" s="20" t="str">
        <f>SourceTable[[#This Row],[Location Name]]</f>
        <v>White River Travel Centre</v>
      </c>
      <c r="D89" s="16" t="str">
        <f>EssoCL_Locs[[#This Row],[LocationID]] &amp; " - " &amp; EssoCL_Locs[[#This Row],[Location Name]]</f>
        <v>524623 - White River Travel Centre</v>
      </c>
      <c r="E89" s="35">
        <f>SourceTable[[#This Row],[LATITUDE]]</f>
        <v>48.593966000000002</v>
      </c>
      <c r="F89" s="35">
        <f>SourceTable[[#This Row],[LONGITUDE]]</f>
        <v>-85.277873</v>
      </c>
      <c r="G89" s="35" t="str">
        <f>SourceTable[[#This Row],[Address]]</f>
        <v>217 Hwy 17 N</v>
      </c>
      <c r="H89" s="20"/>
      <c r="I89" s="36" t="str">
        <f>SourceTable[[#This Row],[City]]</f>
        <v>White River</v>
      </c>
      <c r="J89" s="35" t="str">
        <f>RIGHT(SourceTable[[#This Row],[Province]],2)</f>
        <v>ON</v>
      </c>
      <c r="K89" s="35" t="str">
        <f>SourceTable[[#This Row],[Postal Code ]]</f>
        <v>P0M 3G0</v>
      </c>
      <c r="L89" s="16" t="str">
        <f>SourceTable[[#This Row],[PHONE]]</f>
        <v>807-822-2441</v>
      </c>
      <c r="M89" s="16" t="s">
        <v>42</v>
      </c>
      <c r="N89" s="16"/>
      <c r="O89" s="47" t="str">
        <f>IF(TRIM(SourceTable[[#This Row],[Status]])="Closed","&lt;ul&gt;&lt;li&gt;Temporarily closed.&lt;/li&gt;&lt;/ul&gt;","")</f>
        <v/>
      </c>
      <c r="P89" s="47" t="str">
        <f>IF(TRIM(SourceTable[[#This Row],[Status]])="Closed","Closed;Closed;Closed;Closed;Closed;Closed;Closed;","")</f>
        <v/>
      </c>
      <c r="Q89" s="15"/>
      <c r="R89" s="20" t="str">
        <f>IF(SourceTable[[#This Row],[DIESEL EFFICIENT™]]="Yes","Diesel Efficient","")</f>
        <v/>
      </c>
      <c r="S89" s="20" t="str">
        <f>IF(SourceTable[[#This Row],[DIESEL]]="Yes","Diesel","")</f>
        <v>Diesel</v>
      </c>
      <c r="T89" s="20" t="str">
        <f>IF(SourceTable[[#This Row],[DYED DIESEL]]="Yes","Dyed Diesel","")</f>
        <v>Dyed Diesel</v>
      </c>
      <c r="U89" s="20" t="str">
        <f>IF(SourceTable[[#This Row],[GAS AT CARDLOCK]]="Yes","Gas at Cardlock","")</f>
        <v>Gas at Cardlock</v>
      </c>
      <c r="V89" s="20" t="str">
        <f>IF(SourceTable[[#This Row],[DYED GAS AT CARDLOCK]]="Yes","Dyed Gas At Cardlock","")</f>
        <v/>
      </c>
      <c r="W89" s="20" t="str">
        <f>IF(SourceTable[[#This Row],[BULK DEF]]="Yes","Bulk Def","")</f>
        <v/>
      </c>
      <c r="X89" s="16" t="str">
        <f>IF(SourceTable[[#This Row],[RESTAURANT]]="Yes","Restaurant","")</f>
        <v/>
      </c>
      <c r="Y89" s="16" t="str">
        <f>IF(SourceTable[[#This Row],[FAST FOOD]]="Yes","Fast Food","")</f>
        <v>Fast Food</v>
      </c>
      <c r="Z89" s="16" t="str">
        <f>IF(SourceTable[[#This Row],[PARKING]]="Yes","Parking","")</f>
        <v>Parking</v>
      </c>
      <c r="AA89" s="16" t="str">
        <f>IF(SourceTable[[#This Row],[RESTROOMS]]="Yes","Restrooms","")</f>
        <v>Restrooms</v>
      </c>
      <c r="AB89" s="16" t="str">
        <f>IF(SourceTable[[#This Row],[STORE]]="Yes","Store","")</f>
        <v/>
      </c>
      <c r="AC89" s="16" t="str">
        <f>IF(SourceTable[[#This Row],[STORE 24/7]]="Yes","Store 24/7","")</f>
        <v>Store 24/7</v>
      </c>
      <c r="AD89" s="16" t="str">
        <f>IF(SourceTable[[#This Row],[SHOWERS]]="Yes","Showers","")</f>
        <v>Showers</v>
      </c>
      <c r="AE89" s="16"/>
      <c r="AF89" s="16"/>
      <c r="AG89" s="16" t="str">
        <f>IF(EssoCL_Locs[[#This Row],[Store Amenities_1]]="","",EssoCL_Locs[[#This Row],[Store Amenities_1]])</f>
        <v/>
      </c>
      <c r="AH89" s="16" t="str">
        <f>IF(EssoCL_Locs[[#This Row],[Store Amenities_2]]="","",EssoCL_Locs[[#This Row],[Store Amenities_2]])</f>
        <v>Diesel</v>
      </c>
      <c r="AI89" s="16" t="str">
        <f>IF(EssoCL_Locs[[#This Row],[Store Amenities_3]]="","",EssoCL_Locs[[#This Row],[Store Amenities_3]])</f>
        <v>Dyed Diesel</v>
      </c>
      <c r="AJ89" s="16" t="str">
        <f>IF(EssoCL_Locs[[#This Row],[Store Amenities_4]]="","",EssoCL_Locs[[#This Row],[Store Amenities_4]])</f>
        <v>Gas at Cardlock</v>
      </c>
      <c r="AK89" s="16" t="str">
        <f>IF(EssoCL_Locs[[#This Row],[Store Amenities_5]]="","",EssoCL_Locs[[#This Row],[Store Amenities_5]])</f>
        <v/>
      </c>
      <c r="AL89" s="16" t="str">
        <f>IF(EssoCL_Locs[[#This Row],[Store Amenities_6]]="","",EssoCL_Locs[[#This Row],[Store Amenities_6]])</f>
        <v/>
      </c>
      <c r="AM89" s="16" t="str">
        <f>IF(EssoCL_Locs[[#This Row],[Store Amenities_7]]="","",EssoCL_Locs[[#This Row],[Store Amenities_7]])</f>
        <v/>
      </c>
      <c r="AN89" s="16" t="str">
        <f>IF(EssoCL_Locs[[#This Row],[Store Amenities_8]]="","",EssoCL_Locs[[#This Row],[Store Amenities_8]])</f>
        <v>Fast Food</v>
      </c>
      <c r="AO89" s="16" t="str">
        <f>IF(EssoCL_Locs[[#This Row],[Store Amenities_9]]="","",EssoCL_Locs[[#This Row],[Store Amenities_9]])</f>
        <v>Parking</v>
      </c>
      <c r="AP89" s="16" t="str">
        <f>IF(EssoCL_Locs[[#This Row],[Store Amenities_10]]="","",EssoCL_Locs[[#This Row],[Store Amenities_10]])</f>
        <v>Restrooms</v>
      </c>
      <c r="AQ89" s="16" t="str">
        <f>IF(EssoCL_Locs[[#This Row],[Store Amenities_11]]="","",EssoCL_Locs[[#This Row],[Store Amenities_11]])</f>
        <v/>
      </c>
      <c r="AR89" s="16" t="str">
        <f>IF(EssoCL_Locs[[#This Row],[Store Amenities_12]]="","",EssoCL_Locs[[#This Row],[Store Amenities_12]])</f>
        <v>Store 24/7</v>
      </c>
      <c r="AS89" s="16" t="str">
        <f>IF(EssoCL_Locs[[#This Row],[Store Amenities_13]]="","",EssoCL_Locs[[#This Row],[Store Amenities_13]])</f>
        <v>Showers</v>
      </c>
      <c r="AT89" s="16" t="str">
        <f>IF(EssoCL_Locs[[#This Row],[Store Amenities_14]]="","",EssoCL_Locs[[#This Row],[Store Amenities_14]])</f>
        <v/>
      </c>
      <c r="AU89" s="16" t="str">
        <f>IF(EssoCL_Locs[[#This Row],[Store Amenities_15]]="","",EssoCL_Locs[[#This Row],[Store Amenities_15]])</f>
        <v/>
      </c>
      <c r="AV89" s="16" t="s">
        <v>27</v>
      </c>
      <c r="AX89" s="45" t="str">
        <f t="shared" si="8"/>
        <v>48.593966/-85.277873</v>
      </c>
      <c r="AY89" s="41" t="str">
        <f t="shared" si="6"/>
        <v>[Diesel;Diesel]|[Dyed Diesel;Dyed Diesel]|[Gas at Cardlock;Gas at Cardlock]|[Fast Food;Fast Food]|[Parking;Parking]|[Restrooms;Restrooms]|[Store 24/7;Store 24/7]|[Showers;Showers]</v>
      </c>
      <c r="AZ89" s="42" t="str">
        <f t="shared" si="7"/>
        <v>[Diesel;Diesel]|[Dyed Diesel;Dyed Diesel]|[Gas at Cardlock;Gas at Cardlock]|[Fast Food;Fast Food]|[Parking;Parking]|[Restrooms;Restrooms]|[Store 24/7;Store 24/7]|[Showers;Showers]</v>
      </c>
      <c r="BA89" s="14" t="str">
        <f t="shared" si="9"/>
        <v>524623|White River Travel Centre|524623 - White River Travel Centre|48.593966/-85.277873|217 Hwy 17 N||White River|ON|P0M 3G0|807-822-2441|CA|||||"[Diesel;Diesel]|[Dyed Diesel;Dyed Diesel]|[Gas at Cardlock;Gas at Cardlock]|[Fast Food;Fast Food]|[Parking;Parking]|[Restrooms;Restrooms]|[Store 24/7;Store 24/7]|[Showers;Showers]"|"[Diesel;Diesel]|[Dyed Diesel;Dyed Diesel]|[Gas at Cardlock;Gas at Cardlock]|[Fast Food;Fast Food]|[Parking;Parking]|[Restrooms;Restrooms]|[Store 24/7;Store 24/7]|[Showers;Showers]"|E</v>
      </c>
    </row>
    <row r="90" spans="1:53" x14ac:dyDescent="0.35">
      <c r="A90" s="20"/>
      <c r="B90" s="20" t="str">
        <f>TRIM(SourceTable[[#This Row],[EFS
SITE NUMBER]])</f>
        <v>524625</v>
      </c>
      <c r="C90" s="20" t="str">
        <f>SourceTable[[#This Row],[Location Name]]</f>
        <v>Rosslyn Travel Centre</v>
      </c>
      <c r="D90" s="16" t="str">
        <f>EssoCL_Locs[[#This Row],[LocationID]] &amp; " - " &amp; EssoCL_Locs[[#This Row],[Location Name]]</f>
        <v>524625 - Rosslyn Travel Centre</v>
      </c>
      <c r="E90" s="35">
        <f>SourceTable[[#This Row],[LATITUDE]]</f>
        <v>48.380240999999998</v>
      </c>
      <c r="F90" s="35">
        <f>SourceTable[[#This Row],[LONGITUDE]]</f>
        <v>-89.411438000000004</v>
      </c>
      <c r="G90" s="35" t="str">
        <f>SourceTable[[#This Row],[Address]]</f>
        <v>3131 West Arthur St</v>
      </c>
      <c r="H90" s="20"/>
      <c r="I90" s="36" t="str">
        <f>SourceTable[[#This Row],[City]]</f>
        <v>Rosslyn</v>
      </c>
      <c r="J90" s="35" t="str">
        <f>RIGHT(SourceTable[[#This Row],[Province]],2)</f>
        <v>ON</v>
      </c>
      <c r="K90" s="35" t="str">
        <f>SourceTable[[#This Row],[Postal Code ]]</f>
        <v>P7K 0P2</v>
      </c>
      <c r="L90" s="16" t="str">
        <f>SourceTable[[#This Row],[PHONE]]</f>
        <v>807-939-2619</v>
      </c>
      <c r="M90" s="16" t="s">
        <v>42</v>
      </c>
      <c r="N90" s="16"/>
      <c r="O90" s="47" t="str">
        <f>IF(TRIM(SourceTable[[#This Row],[Status]])="Closed","&lt;ul&gt;&lt;li&gt;Temporarily closed.&lt;/li&gt;&lt;/ul&gt;","")</f>
        <v/>
      </c>
      <c r="P90" s="47" t="str">
        <f>IF(TRIM(SourceTable[[#This Row],[Status]])="Closed","Closed;Closed;Closed;Closed;Closed;Closed;Closed;","")</f>
        <v/>
      </c>
      <c r="Q90" s="15"/>
      <c r="R90" s="20" t="str">
        <f>IF(SourceTable[[#This Row],[DIESEL EFFICIENT™]]="Yes","Diesel Efficient","")</f>
        <v/>
      </c>
      <c r="S90" s="20" t="str">
        <f>IF(SourceTable[[#This Row],[DIESEL]]="Yes","Diesel","")</f>
        <v>Diesel</v>
      </c>
      <c r="T90" s="20" t="str">
        <f>IF(SourceTable[[#This Row],[DYED DIESEL]]="Yes","Dyed Diesel","")</f>
        <v>Dyed Diesel</v>
      </c>
      <c r="U90" s="20" t="str">
        <f>IF(SourceTable[[#This Row],[GAS AT CARDLOCK]]="Yes","Gas at Cardlock","")</f>
        <v/>
      </c>
      <c r="V90" s="20" t="str">
        <f>IF(SourceTable[[#This Row],[DYED GAS AT CARDLOCK]]="Yes","Dyed Gas At Cardlock","")</f>
        <v/>
      </c>
      <c r="W90" s="20" t="str">
        <f>IF(SourceTable[[#This Row],[BULK DEF]]="Yes","Bulk Def","")</f>
        <v>Bulk Def</v>
      </c>
      <c r="X90" s="16" t="str">
        <f>IF(SourceTable[[#This Row],[RESTAURANT]]="Yes","Restaurant","")</f>
        <v>Restaurant</v>
      </c>
      <c r="Y90" s="16" t="str">
        <f>IF(SourceTable[[#This Row],[FAST FOOD]]="Yes","Fast Food","")</f>
        <v/>
      </c>
      <c r="Z90" s="16" t="str">
        <f>IF(SourceTable[[#This Row],[PARKING]]="Yes","Parking","")</f>
        <v>Parking</v>
      </c>
      <c r="AA90" s="16" t="str">
        <f>IF(SourceTable[[#This Row],[RESTROOMS]]="Yes","Restrooms","")</f>
        <v>Restrooms</v>
      </c>
      <c r="AB90" s="16" t="str">
        <f>IF(SourceTable[[#This Row],[STORE]]="Yes","Store","")</f>
        <v/>
      </c>
      <c r="AC90" s="16" t="str">
        <f>IF(SourceTable[[#This Row],[STORE 24/7]]="Yes","Store 24/7","")</f>
        <v>Store 24/7</v>
      </c>
      <c r="AD90" s="16" t="str">
        <f>IF(SourceTable[[#This Row],[SHOWERS]]="Yes","Showers","")</f>
        <v>Showers</v>
      </c>
      <c r="AE90" s="16"/>
      <c r="AF90" s="16"/>
      <c r="AG90" s="16" t="str">
        <f>IF(EssoCL_Locs[[#This Row],[Store Amenities_1]]="","",EssoCL_Locs[[#This Row],[Store Amenities_1]])</f>
        <v/>
      </c>
      <c r="AH90" s="16" t="str">
        <f>IF(EssoCL_Locs[[#This Row],[Store Amenities_2]]="","",EssoCL_Locs[[#This Row],[Store Amenities_2]])</f>
        <v>Diesel</v>
      </c>
      <c r="AI90" s="16" t="str">
        <f>IF(EssoCL_Locs[[#This Row],[Store Amenities_3]]="","",EssoCL_Locs[[#This Row],[Store Amenities_3]])</f>
        <v>Dyed Diesel</v>
      </c>
      <c r="AJ90" s="16" t="str">
        <f>IF(EssoCL_Locs[[#This Row],[Store Amenities_4]]="","",EssoCL_Locs[[#This Row],[Store Amenities_4]])</f>
        <v/>
      </c>
      <c r="AK90" s="16" t="str">
        <f>IF(EssoCL_Locs[[#This Row],[Store Amenities_5]]="","",EssoCL_Locs[[#This Row],[Store Amenities_5]])</f>
        <v/>
      </c>
      <c r="AL90" s="16" t="str">
        <f>IF(EssoCL_Locs[[#This Row],[Store Amenities_6]]="","",EssoCL_Locs[[#This Row],[Store Amenities_6]])</f>
        <v>Bulk Def</v>
      </c>
      <c r="AM90" s="16" t="str">
        <f>IF(EssoCL_Locs[[#This Row],[Store Amenities_7]]="","",EssoCL_Locs[[#This Row],[Store Amenities_7]])</f>
        <v>Restaurant</v>
      </c>
      <c r="AN90" s="16" t="str">
        <f>IF(EssoCL_Locs[[#This Row],[Store Amenities_8]]="","",EssoCL_Locs[[#This Row],[Store Amenities_8]])</f>
        <v/>
      </c>
      <c r="AO90" s="16" t="str">
        <f>IF(EssoCL_Locs[[#This Row],[Store Amenities_9]]="","",EssoCL_Locs[[#This Row],[Store Amenities_9]])</f>
        <v>Parking</v>
      </c>
      <c r="AP90" s="16" t="str">
        <f>IF(EssoCL_Locs[[#This Row],[Store Amenities_10]]="","",EssoCL_Locs[[#This Row],[Store Amenities_10]])</f>
        <v>Restrooms</v>
      </c>
      <c r="AQ90" s="16" t="str">
        <f>IF(EssoCL_Locs[[#This Row],[Store Amenities_11]]="","",EssoCL_Locs[[#This Row],[Store Amenities_11]])</f>
        <v/>
      </c>
      <c r="AR90" s="16" t="str">
        <f>IF(EssoCL_Locs[[#This Row],[Store Amenities_12]]="","",EssoCL_Locs[[#This Row],[Store Amenities_12]])</f>
        <v>Store 24/7</v>
      </c>
      <c r="AS90" s="16" t="str">
        <f>IF(EssoCL_Locs[[#This Row],[Store Amenities_13]]="","",EssoCL_Locs[[#This Row],[Store Amenities_13]])</f>
        <v>Showers</v>
      </c>
      <c r="AT90" s="16" t="str">
        <f>IF(EssoCL_Locs[[#This Row],[Store Amenities_14]]="","",EssoCL_Locs[[#This Row],[Store Amenities_14]])</f>
        <v/>
      </c>
      <c r="AU90" s="16" t="str">
        <f>IF(EssoCL_Locs[[#This Row],[Store Amenities_15]]="","",EssoCL_Locs[[#This Row],[Store Amenities_15]])</f>
        <v/>
      </c>
      <c r="AV90" s="16" t="s">
        <v>27</v>
      </c>
      <c r="AX90" s="45" t="str">
        <f t="shared" si="8"/>
        <v>48.380241/-89.411438</v>
      </c>
      <c r="AY90" s="41" t="str">
        <f t="shared" si="6"/>
        <v>[Diesel;Diesel]|[Dyed Diesel;Dyed Diesel]|[Bulk Def;Bulk Def]|[Restaurant;Restaurant]|[Parking;Parking]|[Restrooms;Restrooms]|[Store 24/7;Store 24/7]|[Showers;Showers]</v>
      </c>
      <c r="AZ90" s="42" t="str">
        <f t="shared" si="7"/>
        <v>[Diesel;Diesel]|[Dyed Diesel;Dyed Diesel]|[Bulk Def;Bulk Def]|[Restaurant;Restaurant]|[Parking;Parking]|[Restrooms;Restrooms]|[Store 24/7;Store 24/7]|[Showers;Showers]</v>
      </c>
      <c r="BA90" s="14" t="str">
        <f t="shared" si="9"/>
        <v>524625|Rosslyn Travel Centre|524625 - Rosslyn Travel Centre|48.380241/-89.411438|3131 West Arthur St||Rosslyn|ON|P7K 0P2|807-939-2619|CA|||||"[Diesel;Diesel]|[Dyed Diesel;Dyed Diesel]|[Bulk Def;Bulk Def]|[Restaurant;Restaurant]|[Parking;Parking]|[Restrooms;Restrooms]|[Store 24/7;Store 24/7]|[Showers;Showers]"|"[Diesel;Diesel]|[Dyed Diesel;Dyed Diesel]|[Bulk Def;Bulk Def]|[Restaurant;Restaurant]|[Parking;Parking]|[Restrooms;Restrooms]|[Store 24/7;Store 24/7]|[Showers;Showers]"|E</v>
      </c>
    </row>
    <row r="91" spans="1:53" x14ac:dyDescent="0.35">
      <c r="A91" s="20"/>
      <c r="B91" s="20" t="str">
        <f>TRIM(SourceTable[[#This Row],[EFS
SITE NUMBER]])</f>
        <v>524557</v>
      </c>
      <c r="C91" s="20" t="str">
        <f>SourceTable[[#This Row],[Location Name]]</f>
        <v>Mississauga Kennedy Rd Travel Centre</v>
      </c>
      <c r="D91" s="16" t="str">
        <f>EssoCL_Locs[[#This Row],[LocationID]] &amp; " - " &amp; EssoCL_Locs[[#This Row],[Location Name]]</f>
        <v>524557 - Mississauga Kennedy Rd Travel Centre</v>
      </c>
      <c r="E91" s="35">
        <f>SourceTable[[#This Row],[LATITUDE]]</f>
        <v>43.647537999999997</v>
      </c>
      <c r="F91" s="35">
        <f>SourceTable[[#This Row],[LONGITUDE]]</f>
        <v>-79.683036000000001</v>
      </c>
      <c r="G91" s="35" t="str">
        <f>SourceTable[[#This Row],[Address]]</f>
        <v>6625 Kennedy Rd</v>
      </c>
      <c r="H91" s="20"/>
      <c r="I91" s="36" t="str">
        <f>SourceTable[[#This Row],[City]]</f>
        <v>Mississauga</v>
      </c>
      <c r="J91" s="35" t="str">
        <f>RIGHT(SourceTable[[#This Row],[Province]],2)</f>
        <v>ON</v>
      </c>
      <c r="K91" s="35" t="str">
        <f>SourceTable[[#This Row],[Postal Code ]]</f>
        <v>L5T 2W4</v>
      </c>
      <c r="L91" s="16" t="str">
        <f>SourceTable[[#This Row],[PHONE]]</f>
        <v>905-565-9548</v>
      </c>
      <c r="M91" s="16" t="s">
        <v>42</v>
      </c>
      <c r="N91" s="16"/>
      <c r="O91" s="47" t="str">
        <f>IF(TRIM(SourceTable[[#This Row],[Status]])="Closed","&lt;ul&gt;&lt;li&gt;Temporarily closed.&lt;/li&gt;&lt;/ul&gt;","")</f>
        <v/>
      </c>
      <c r="P91" s="47" t="str">
        <f>IF(TRIM(SourceTable[[#This Row],[Status]])="Closed","Closed;Closed;Closed;Closed;Closed;Closed;Closed;","")</f>
        <v/>
      </c>
      <c r="Q91" s="15"/>
      <c r="R91" s="20" t="str">
        <f>IF(SourceTable[[#This Row],[DIESEL EFFICIENT™]]="Yes","Diesel Efficient","")</f>
        <v>Diesel Efficient</v>
      </c>
      <c r="S91" s="20" t="str">
        <f>IF(SourceTable[[#This Row],[DIESEL]]="Yes","Diesel","")</f>
        <v/>
      </c>
      <c r="T91" s="20" t="str">
        <f>IF(SourceTable[[#This Row],[DYED DIESEL]]="Yes","Dyed Diesel","")</f>
        <v>Dyed Diesel</v>
      </c>
      <c r="U91" s="20" t="str">
        <f>IF(SourceTable[[#This Row],[GAS AT CARDLOCK]]="Yes","Gas at Cardlock","")</f>
        <v/>
      </c>
      <c r="V91" s="20" t="str">
        <f>IF(SourceTable[[#This Row],[DYED GAS AT CARDLOCK]]="Yes","Dyed Gas At Cardlock","")</f>
        <v/>
      </c>
      <c r="W91" s="20" t="str">
        <f>IF(SourceTable[[#This Row],[BULK DEF]]="Yes","Bulk Def","")</f>
        <v>Bulk Def</v>
      </c>
      <c r="X91" s="16" t="str">
        <f>IF(SourceTable[[#This Row],[RESTAURANT]]="Yes","Restaurant","")</f>
        <v>Restaurant</v>
      </c>
      <c r="Y91" s="16" t="str">
        <f>IF(SourceTable[[#This Row],[FAST FOOD]]="Yes","Fast Food","")</f>
        <v/>
      </c>
      <c r="Z91" s="16" t="str">
        <f>IF(SourceTable[[#This Row],[PARKING]]="Yes","Parking","")</f>
        <v>Parking</v>
      </c>
      <c r="AA91" s="16" t="str">
        <f>IF(SourceTable[[#This Row],[RESTROOMS]]="Yes","Restrooms","")</f>
        <v>Restrooms</v>
      </c>
      <c r="AB91" s="16" t="str">
        <f>IF(SourceTable[[#This Row],[STORE]]="Yes","Store","")</f>
        <v/>
      </c>
      <c r="AC91" s="16" t="str">
        <f>IF(SourceTable[[#This Row],[STORE 24/7]]="Yes","Store 24/7","")</f>
        <v>Store 24/7</v>
      </c>
      <c r="AD91" s="16" t="str">
        <f>IF(SourceTable[[#This Row],[SHOWERS]]="Yes","Showers","")</f>
        <v>Showers</v>
      </c>
      <c r="AE91" s="16"/>
      <c r="AF91" s="16"/>
      <c r="AG91" s="16" t="str">
        <f>IF(EssoCL_Locs[[#This Row],[Store Amenities_1]]="","",EssoCL_Locs[[#This Row],[Store Amenities_1]])</f>
        <v>Diesel Efficient</v>
      </c>
      <c r="AH91" s="16" t="str">
        <f>IF(EssoCL_Locs[[#This Row],[Store Amenities_2]]="","",EssoCL_Locs[[#This Row],[Store Amenities_2]])</f>
        <v/>
      </c>
      <c r="AI91" s="16" t="str">
        <f>IF(EssoCL_Locs[[#This Row],[Store Amenities_3]]="","",EssoCL_Locs[[#This Row],[Store Amenities_3]])</f>
        <v>Dyed Diesel</v>
      </c>
      <c r="AJ91" s="16" t="str">
        <f>IF(EssoCL_Locs[[#This Row],[Store Amenities_4]]="","",EssoCL_Locs[[#This Row],[Store Amenities_4]])</f>
        <v/>
      </c>
      <c r="AK91" s="16" t="str">
        <f>IF(EssoCL_Locs[[#This Row],[Store Amenities_5]]="","",EssoCL_Locs[[#This Row],[Store Amenities_5]])</f>
        <v/>
      </c>
      <c r="AL91" s="16" t="str">
        <f>IF(EssoCL_Locs[[#This Row],[Store Amenities_6]]="","",EssoCL_Locs[[#This Row],[Store Amenities_6]])</f>
        <v>Bulk Def</v>
      </c>
      <c r="AM91" s="16" t="str">
        <f>IF(EssoCL_Locs[[#This Row],[Store Amenities_7]]="","",EssoCL_Locs[[#This Row],[Store Amenities_7]])</f>
        <v>Restaurant</v>
      </c>
      <c r="AN91" s="16" t="str">
        <f>IF(EssoCL_Locs[[#This Row],[Store Amenities_8]]="","",EssoCL_Locs[[#This Row],[Store Amenities_8]])</f>
        <v/>
      </c>
      <c r="AO91" s="16" t="str">
        <f>IF(EssoCL_Locs[[#This Row],[Store Amenities_9]]="","",EssoCL_Locs[[#This Row],[Store Amenities_9]])</f>
        <v>Parking</v>
      </c>
      <c r="AP91" s="16" t="str">
        <f>IF(EssoCL_Locs[[#This Row],[Store Amenities_10]]="","",EssoCL_Locs[[#This Row],[Store Amenities_10]])</f>
        <v>Restrooms</v>
      </c>
      <c r="AQ91" s="16" t="str">
        <f>IF(EssoCL_Locs[[#This Row],[Store Amenities_11]]="","",EssoCL_Locs[[#This Row],[Store Amenities_11]])</f>
        <v/>
      </c>
      <c r="AR91" s="16" t="str">
        <f>IF(EssoCL_Locs[[#This Row],[Store Amenities_12]]="","",EssoCL_Locs[[#This Row],[Store Amenities_12]])</f>
        <v>Store 24/7</v>
      </c>
      <c r="AS91" s="16" t="str">
        <f>IF(EssoCL_Locs[[#This Row],[Store Amenities_13]]="","",EssoCL_Locs[[#This Row],[Store Amenities_13]])</f>
        <v>Showers</v>
      </c>
      <c r="AT91" s="16" t="str">
        <f>IF(EssoCL_Locs[[#This Row],[Store Amenities_14]]="","",EssoCL_Locs[[#This Row],[Store Amenities_14]])</f>
        <v/>
      </c>
      <c r="AU91" s="16" t="str">
        <f>IF(EssoCL_Locs[[#This Row],[Store Amenities_15]]="","",EssoCL_Locs[[#This Row],[Store Amenities_15]])</f>
        <v/>
      </c>
      <c r="AV91" s="16" t="s">
        <v>27</v>
      </c>
      <c r="AX91" s="45" t="str">
        <f t="shared" si="8"/>
        <v>43.647538/-79.683036</v>
      </c>
      <c r="AY91" s="41" t="str">
        <f t="shared" si="6"/>
        <v>[Diesel Efficient;Diesel Efficient]|[Dyed Diesel;Dyed Diesel]|[Bulk Def;Bulk Def]|[Restaurant;Restaurant]|[Parking;Parking]|[Restrooms;Restrooms]|[Store 24/7;Store 24/7]|[Showers;Showers]</v>
      </c>
      <c r="AZ91" s="42" t="str">
        <f t="shared" si="7"/>
        <v>[Diesel Efficient;Diesel Efficient]|[Dyed Diesel;Dyed Diesel]|[Bulk Def;Bulk Def]|[Restaurant;Restaurant]|[Parking;Parking]|[Restrooms;Restrooms]|[Store 24/7;Store 24/7]|[Showers;Showers]</v>
      </c>
      <c r="BA91" s="14" t="str">
        <f t="shared" si="9"/>
        <v>524557|Mississauga Kennedy Rd Travel Centre|524557 - Mississauga Kennedy Rd Travel Centre|43.647538/-79.683036|6625 Kennedy Rd||Mississauga|ON|L5T 2W4|905-565-9548|CA|||||"[Diesel Efficient;Diesel Efficient]|[Dyed Diesel;Dyed Diesel]|[Bulk Def;Bulk Def]|[Restaurant;Restaurant]|[Parking;Parking]|[Restrooms;Restrooms]|[Store 24/7;Store 24/7]|[Showers;Showers]"|"[Diesel Efficient;Diesel Efficient]|[Dyed Diesel;Dyed Diesel]|[Bulk Def;Bulk Def]|[Restaurant;Restaurant]|[Parking;Parking]|[Restrooms;Restrooms]|[Store 24/7;Store 24/7]|[Showers;Showers]"|E</v>
      </c>
    </row>
    <row r="92" spans="1:53" x14ac:dyDescent="0.35">
      <c r="A92" s="20"/>
      <c r="B92" s="20" t="str">
        <f>TRIM(SourceTable[[#This Row],[EFS
SITE NUMBER]])</f>
        <v>524558</v>
      </c>
      <c r="C92" s="20" t="str">
        <f>SourceTable[[#This Row],[Location Name]]</f>
        <v>Mississauga Shawson Dr Travel Centre</v>
      </c>
      <c r="D92" s="16" t="str">
        <f>EssoCL_Locs[[#This Row],[LocationID]] &amp; " - " &amp; EssoCL_Locs[[#This Row],[Location Name]]</f>
        <v>524558 - Mississauga Shawson Dr Travel Centre</v>
      </c>
      <c r="E92" s="35">
        <f>SourceTable[[#This Row],[LATITUDE]]</f>
        <v>43.653820000000003</v>
      </c>
      <c r="F92" s="35">
        <f>SourceTable[[#This Row],[LONGITUDE]]</f>
        <v>-79.642157999999995</v>
      </c>
      <c r="G92" s="35" t="str">
        <f>SourceTable[[#This Row],[Address]]</f>
        <v>1553 Shawson Dr</v>
      </c>
      <c r="H92" s="20"/>
      <c r="I92" s="36" t="str">
        <f>SourceTable[[#This Row],[City]]</f>
        <v>Mississauga</v>
      </c>
      <c r="J92" s="35" t="str">
        <f>RIGHT(SourceTable[[#This Row],[Province]],2)</f>
        <v>ON</v>
      </c>
      <c r="K92" s="35" t="str">
        <f>SourceTable[[#This Row],[Postal Code ]]</f>
        <v>L4W 1T7</v>
      </c>
      <c r="L92" s="16" t="str">
        <f>SourceTable[[#This Row],[PHONE]]</f>
        <v>905-565-9090</v>
      </c>
      <c r="M92" s="16" t="s">
        <v>42</v>
      </c>
      <c r="N92" s="16"/>
      <c r="O92" s="47" t="str">
        <f>IF(TRIM(SourceTable[[#This Row],[Status]])="Closed","&lt;ul&gt;&lt;li&gt;Temporarily closed.&lt;/li&gt;&lt;/ul&gt;","")</f>
        <v/>
      </c>
      <c r="P92" s="47" t="str">
        <f>IF(TRIM(SourceTable[[#This Row],[Status]])="Closed","Closed;Closed;Closed;Closed;Closed;Closed;Closed;","")</f>
        <v/>
      </c>
      <c r="Q92" s="15"/>
      <c r="R92" s="20" t="str">
        <f>IF(SourceTable[[#This Row],[DIESEL EFFICIENT™]]="Yes","Diesel Efficient","")</f>
        <v>Diesel Efficient</v>
      </c>
      <c r="S92" s="20" t="str">
        <f>IF(SourceTable[[#This Row],[DIESEL]]="Yes","Diesel","")</f>
        <v/>
      </c>
      <c r="T92" s="20" t="str">
        <f>IF(SourceTable[[#This Row],[DYED DIESEL]]="Yes","Dyed Diesel","")</f>
        <v>Dyed Diesel</v>
      </c>
      <c r="U92" s="20" t="str">
        <f>IF(SourceTable[[#This Row],[GAS AT CARDLOCK]]="Yes","Gas at Cardlock","")</f>
        <v>Gas at Cardlock</v>
      </c>
      <c r="V92" s="20" t="str">
        <f>IF(SourceTable[[#This Row],[DYED GAS AT CARDLOCK]]="Yes","Dyed Gas At Cardlock","")</f>
        <v/>
      </c>
      <c r="W92" s="20" t="str">
        <f>IF(SourceTable[[#This Row],[BULK DEF]]="Yes","Bulk Def","")</f>
        <v>Bulk Def</v>
      </c>
      <c r="X92" s="16" t="str">
        <f>IF(SourceTable[[#This Row],[RESTAURANT]]="Yes","Restaurant","")</f>
        <v>Restaurant</v>
      </c>
      <c r="Y92" s="16" t="str">
        <f>IF(SourceTable[[#This Row],[FAST FOOD]]="Yes","Fast Food","")</f>
        <v>Fast Food</v>
      </c>
      <c r="Z92" s="16" t="str">
        <f>IF(SourceTable[[#This Row],[PARKING]]="Yes","Parking","")</f>
        <v>Parking</v>
      </c>
      <c r="AA92" s="16" t="str">
        <f>IF(SourceTable[[#This Row],[RESTROOMS]]="Yes","Restrooms","")</f>
        <v>Restrooms</v>
      </c>
      <c r="AB92" s="16" t="str">
        <f>IF(SourceTable[[#This Row],[STORE]]="Yes","Store","")</f>
        <v/>
      </c>
      <c r="AC92" s="16" t="str">
        <f>IF(SourceTable[[#This Row],[STORE 24/7]]="Yes","Store 24/7","")</f>
        <v>Store 24/7</v>
      </c>
      <c r="AD92" s="16" t="str">
        <f>IF(SourceTable[[#This Row],[SHOWERS]]="Yes","Showers","")</f>
        <v>Showers</v>
      </c>
      <c r="AE92" s="16"/>
      <c r="AF92" s="16"/>
      <c r="AG92" s="16" t="str">
        <f>IF(EssoCL_Locs[[#This Row],[Store Amenities_1]]="","",EssoCL_Locs[[#This Row],[Store Amenities_1]])</f>
        <v>Diesel Efficient</v>
      </c>
      <c r="AH92" s="16" t="str">
        <f>IF(EssoCL_Locs[[#This Row],[Store Amenities_2]]="","",EssoCL_Locs[[#This Row],[Store Amenities_2]])</f>
        <v/>
      </c>
      <c r="AI92" s="16" t="str">
        <f>IF(EssoCL_Locs[[#This Row],[Store Amenities_3]]="","",EssoCL_Locs[[#This Row],[Store Amenities_3]])</f>
        <v>Dyed Diesel</v>
      </c>
      <c r="AJ92" s="16" t="str">
        <f>IF(EssoCL_Locs[[#This Row],[Store Amenities_4]]="","",EssoCL_Locs[[#This Row],[Store Amenities_4]])</f>
        <v>Gas at Cardlock</v>
      </c>
      <c r="AK92" s="16" t="str">
        <f>IF(EssoCL_Locs[[#This Row],[Store Amenities_5]]="","",EssoCL_Locs[[#This Row],[Store Amenities_5]])</f>
        <v/>
      </c>
      <c r="AL92" s="16" t="str">
        <f>IF(EssoCL_Locs[[#This Row],[Store Amenities_6]]="","",EssoCL_Locs[[#This Row],[Store Amenities_6]])</f>
        <v>Bulk Def</v>
      </c>
      <c r="AM92" s="16" t="str">
        <f>IF(EssoCL_Locs[[#This Row],[Store Amenities_7]]="","",EssoCL_Locs[[#This Row],[Store Amenities_7]])</f>
        <v>Restaurant</v>
      </c>
      <c r="AN92" s="16" t="str">
        <f>IF(EssoCL_Locs[[#This Row],[Store Amenities_8]]="","",EssoCL_Locs[[#This Row],[Store Amenities_8]])</f>
        <v>Fast Food</v>
      </c>
      <c r="AO92" s="16" t="str">
        <f>IF(EssoCL_Locs[[#This Row],[Store Amenities_9]]="","",EssoCL_Locs[[#This Row],[Store Amenities_9]])</f>
        <v>Parking</v>
      </c>
      <c r="AP92" s="16" t="str">
        <f>IF(EssoCL_Locs[[#This Row],[Store Amenities_10]]="","",EssoCL_Locs[[#This Row],[Store Amenities_10]])</f>
        <v>Restrooms</v>
      </c>
      <c r="AQ92" s="16" t="str">
        <f>IF(EssoCL_Locs[[#This Row],[Store Amenities_11]]="","",EssoCL_Locs[[#This Row],[Store Amenities_11]])</f>
        <v/>
      </c>
      <c r="AR92" s="16" t="str">
        <f>IF(EssoCL_Locs[[#This Row],[Store Amenities_12]]="","",EssoCL_Locs[[#This Row],[Store Amenities_12]])</f>
        <v>Store 24/7</v>
      </c>
      <c r="AS92" s="16" t="str">
        <f>IF(EssoCL_Locs[[#This Row],[Store Amenities_13]]="","",EssoCL_Locs[[#This Row],[Store Amenities_13]])</f>
        <v>Showers</v>
      </c>
      <c r="AT92" s="16" t="str">
        <f>IF(EssoCL_Locs[[#This Row],[Store Amenities_14]]="","",EssoCL_Locs[[#This Row],[Store Amenities_14]])</f>
        <v/>
      </c>
      <c r="AU92" s="16" t="str">
        <f>IF(EssoCL_Locs[[#This Row],[Store Amenities_15]]="","",EssoCL_Locs[[#This Row],[Store Amenities_15]])</f>
        <v/>
      </c>
      <c r="AV92" s="16" t="s">
        <v>27</v>
      </c>
      <c r="AX92" s="45" t="str">
        <f t="shared" si="8"/>
        <v>43.65382/-79.642158</v>
      </c>
      <c r="AY92" s="41" t="str">
        <f t="shared" si="6"/>
        <v>[Diesel Efficient;Diesel Efficient]|[Dyed Diesel;Dyed Diesel]|[Gas at Cardlock;Gas at Cardlock]|[Bulk Def;Bulk Def]|[Restaurant;Restaurant]|[Fast Food;Fast Food]|[Parking;Parking]|[Restrooms;Restrooms]|[Store 24/7;Store 24/7]|[Showers;Showers]</v>
      </c>
      <c r="AZ92" s="42" t="str">
        <f t="shared" si="7"/>
        <v>[Diesel Efficient;Diesel Efficient]|[Dyed Diesel;Dyed Diesel]|[Gas at Cardlock;Gas at Cardlock]|[Bulk Def;Bulk Def]|[Restaurant;Restaurant]|[Fast Food;Fast Food]|[Parking;Parking]|[Restrooms;Restrooms]|[Store 24/7;Store 24/7]|[Showers;Showers]</v>
      </c>
      <c r="BA92" s="14" t="str">
        <f t="shared" si="9"/>
        <v>524558|Mississauga Shawson Dr Travel Centre|524558 - Mississauga Shawson Dr Travel Centre|43.65382/-79.642158|1553 Shawson Dr||Mississauga|ON|L4W 1T7|905-565-9090|CA|||||"[Diesel Efficient;Diesel Efficient]|[Dyed Diesel;Dyed Diesel]|[Gas at Cardlock;Gas at Cardlock]|[Bulk Def;Bulk Def]|[Restaurant;Restaurant]|[Fast Food;Fast Food]|[Parking;Parking]|[Restrooms;Restrooms]|[Store 24/7;Store 24/7]|[Showers;Showers]"|"[Diesel Efficient;Diesel Efficient]|[Dyed Diesel;Dyed Diesel]|[Gas at Cardlock;Gas at Cardlock]|[Bulk Def;Bulk Def]|[Restaurant;Restaurant]|[Fast Food;Fast Food]|[Parking;Parking]|[Restrooms;Restrooms]|[Store 24/7;Store 24/7]|[Showers;Showers]"|E</v>
      </c>
    </row>
    <row r="93" spans="1:53" x14ac:dyDescent="0.35">
      <c r="A93" s="20"/>
      <c r="B93" s="20" t="str">
        <f>TRIM(SourceTable[[#This Row],[EFS
SITE NUMBER]])</f>
        <v>542139</v>
      </c>
      <c r="C93" s="20" t="str">
        <f>SourceTable[[#This Row],[Location Name]]</f>
        <v>Thessalon Travel Centre</v>
      </c>
      <c r="D93" s="16" t="str">
        <f>EssoCL_Locs[[#This Row],[LocationID]] &amp; " - " &amp; EssoCL_Locs[[#This Row],[Location Name]]</f>
        <v>542139 - Thessalon Travel Centre</v>
      </c>
      <c r="E93" s="35">
        <f>SourceTable[[#This Row],[LATITUDE]]</f>
        <v>46.265624000000003</v>
      </c>
      <c r="F93" s="35">
        <f>SourceTable[[#This Row],[LONGITUDE]]</f>
        <v>-83.569112000000004</v>
      </c>
      <c r="G93" s="35" t="str">
        <f>SourceTable[[#This Row],[Address]]</f>
        <v>10 Lakeshore Dr</v>
      </c>
      <c r="H93" s="20"/>
      <c r="I93" s="36" t="str">
        <f>SourceTable[[#This Row],[City]]</f>
        <v>Thessalon</v>
      </c>
      <c r="J93" s="35" t="str">
        <f>RIGHT(SourceTable[[#This Row],[Province]],2)</f>
        <v>ON</v>
      </c>
      <c r="K93" s="35" t="str">
        <f>SourceTable[[#This Row],[Postal Code ]]</f>
        <v>P0R 1L0</v>
      </c>
      <c r="L93" s="16" t="str">
        <f>SourceTable[[#This Row],[PHONE]]</f>
        <v>705-842-3333</v>
      </c>
      <c r="M93" s="16" t="s">
        <v>42</v>
      </c>
      <c r="N93" s="16"/>
      <c r="O93" s="47" t="str">
        <f>IF(TRIM(SourceTable[[#This Row],[Status]])="Closed","&lt;ul&gt;&lt;li&gt;Temporarily closed.&lt;/li&gt;&lt;/ul&gt;","")</f>
        <v/>
      </c>
      <c r="P93" s="47" t="str">
        <f>IF(TRIM(SourceTable[[#This Row],[Status]])="Closed","Closed;Closed;Closed;Closed;Closed;Closed;Closed;","")</f>
        <v/>
      </c>
      <c r="Q93" s="15"/>
      <c r="R93" s="20" t="str">
        <f>IF(SourceTable[[#This Row],[DIESEL EFFICIENT™]]="Yes","Diesel Efficient","")</f>
        <v/>
      </c>
      <c r="S93" s="20" t="str">
        <f>IF(SourceTable[[#This Row],[DIESEL]]="Yes","Diesel","")</f>
        <v>Diesel</v>
      </c>
      <c r="T93" s="20" t="str">
        <f>IF(SourceTable[[#This Row],[DYED DIESEL]]="Yes","Dyed Diesel","")</f>
        <v/>
      </c>
      <c r="U93" s="20" t="str">
        <f>IF(SourceTable[[#This Row],[GAS AT CARDLOCK]]="Yes","Gas at Cardlock","")</f>
        <v/>
      </c>
      <c r="V93" s="20" t="str">
        <f>IF(SourceTable[[#This Row],[DYED GAS AT CARDLOCK]]="Yes","Dyed Gas At Cardlock","")</f>
        <v/>
      </c>
      <c r="W93" s="20" t="str">
        <f>IF(SourceTable[[#This Row],[BULK DEF]]="Yes","Bulk Def","")</f>
        <v>Bulk Def</v>
      </c>
      <c r="X93" s="16" t="str">
        <f>IF(SourceTable[[#This Row],[RESTAURANT]]="Yes","Restaurant","")</f>
        <v/>
      </c>
      <c r="Y93" s="16" t="str">
        <f>IF(SourceTable[[#This Row],[FAST FOOD]]="Yes","Fast Food","")</f>
        <v>Fast Food</v>
      </c>
      <c r="Z93" s="16" t="str">
        <f>IF(SourceTable[[#This Row],[PARKING]]="Yes","Parking","")</f>
        <v>Parking</v>
      </c>
      <c r="AA93" s="16" t="str">
        <f>IF(SourceTable[[#This Row],[RESTROOMS]]="Yes","Restrooms","")</f>
        <v>Restrooms</v>
      </c>
      <c r="AB93" s="16" t="str">
        <f>IF(SourceTable[[#This Row],[STORE]]="Yes","Store","")</f>
        <v/>
      </c>
      <c r="AC93" s="16" t="str">
        <f>IF(SourceTable[[#This Row],[STORE 24/7]]="Yes","Store 24/7","")</f>
        <v>Store 24/7</v>
      </c>
      <c r="AD93" s="16" t="str">
        <f>IF(SourceTable[[#This Row],[SHOWERS]]="Yes","Showers","")</f>
        <v>Showers</v>
      </c>
      <c r="AE93" s="16"/>
      <c r="AF93" s="16"/>
      <c r="AG93" s="16" t="str">
        <f>IF(EssoCL_Locs[[#This Row],[Store Amenities_1]]="","",EssoCL_Locs[[#This Row],[Store Amenities_1]])</f>
        <v/>
      </c>
      <c r="AH93" s="16" t="str">
        <f>IF(EssoCL_Locs[[#This Row],[Store Amenities_2]]="","",EssoCL_Locs[[#This Row],[Store Amenities_2]])</f>
        <v>Diesel</v>
      </c>
      <c r="AI93" s="16" t="str">
        <f>IF(EssoCL_Locs[[#This Row],[Store Amenities_3]]="","",EssoCL_Locs[[#This Row],[Store Amenities_3]])</f>
        <v/>
      </c>
      <c r="AJ93" s="16" t="str">
        <f>IF(EssoCL_Locs[[#This Row],[Store Amenities_4]]="","",EssoCL_Locs[[#This Row],[Store Amenities_4]])</f>
        <v/>
      </c>
      <c r="AK93" s="16" t="str">
        <f>IF(EssoCL_Locs[[#This Row],[Store Amenities_5]]="","",EssoCL_Locs[[#This Row],[Store Amenities_5]])</f>
        <v/>
      </c>
      <c r="AL93" s="16" t="str">
        <f>IF(EssoCL_Locs[[#This Row],[Store Amenities_6]]="","",EssoCL_Locs[[#This Row],[Store Amenities_6]])</f>
        <v>Bulk Def</v>
      </c>
      <c r="AM93" s="16" t="str">
        <f>IF(EssoCL_Locs[[#This Row],[Store Amenities_7]]="","",EssoCL_Locs[[#This Row],[Store Amenities_7]])</f>
        <v/>
      </c>
      <c r="AN93" s="16" t="str">
        <f>IF(EssoCL_Locs[[#This Row],[Store Amenities_8]]="","",EssoCL_Locs[[#This Row],[Store Amenities_8]])</f>
        <v>Fast Food</v>
      </c>
      <c r="AO93" s="16" t="str">
        <f>IF(EssoCL_Locs[[#This Row],[Store Amenities_9]]="","",EssoCL_Locs[[#This Row],[Store Amenities_9]])</f>
        <v>Parking</v>
      </c>
      <c r="AP93" s="16" t="str">
        <f>IF(EssoCL_Locs[[#This Row],[Store Amenities_10]]="","",EssoCL_Locs[[#This Row],[Store Amenities_10]])</f>
        <v>Restrooms</v>
      </c>
      <c r="AQ93" s="16" t="str">
        <f>IF(EssoCL_Locs[[#This Row],[Store Amenities_11]]="","",EssoCL_Locs[[#This Row],[Store Amenities_11]])</f>
        <v/>
      </c>
      <c r="AR93" s="16" t="str">
        <f>IF(EssoCL_Locs[[#This Row],[Store Amenities_12]]="","",EssoCL_Locs[[#This Row],[Store Amenities_12]])</f>
        <v>Store 24/7</v>
      </c>
      <c r="AS93" s="16" t="str">
        <f>IF(EssoCL_Locs[[#This Row],[Store Amenities_13]]="","",EssoCL_Locs[[#This Row],[Store Amenities_13]])</f>
        <v>Showers</v>
      </c>
      <c r="AT93" s="16" t="str">
        <f>IF(EssoCL_Locs[[#This Row],[Store Amenities_14]]="","",EssoCL_Locs[[#This Row],[Store Amenities_14]])</f>
        <v/>
      </c>
      <c r="AU93" s="16" t="str">
        <f>IF(EssoCL_Locs[[#This Row],[Store Amenities_15]]="","",EssoCL_Locs[[#This Row],[Store Amenities_15]])</f>
        <v/>
      </c>
      <c r="AV93" s="16" t="s">
        <v>27</v>
      </c>
      <c r="AX93" s="45" t="str">
        <f t="shared" si="8"/>
        <v>46.265624/-83.569112</v>
      </c>
      <c r="AY93" s="41" t="str">
        <f t="shared" si="6"/>
        <v>[Diesel;Diesel]|[Bulk Def;Bulk Def]|[Fast Food;Fast Food]|[Parking;Parking]|[Restrooms;Restrooms]|[Store 24/7;Store 24/7]|[Showers;Showers]</v>
      </c>
      <c r="AZ93" s="42" t="str">
        <f t="shared" si="7"/>
        <v>[Diesel;Diesel]|[Bulk Def;Bulk Def]|[Fast Food;Fast Food]|[Parking;Parking]|[Restrooms;Restrooms]|[Store 24/7;Store 24/7]|[Showers;Showers]</v>
      </c>
      <c r="BA93" s="14" t="str">
        <f t="shared" si="9"/>
        <v>542139|Thessalon Travel Centre|542139 - Thessalon Travel Centre|46.265624/-83.569112|10 Lakeshore Dr||Thessalon|ON|P0R 1L0|705-842-3333|CA|||||"[Diesel;Diesel]|[Bulk Def;Bulk Def]|[Fast Food;Fast Food]|[Parking;Parking]|[Restrooms;Restrooms]|[Store 24/7;Store 24/7]|[Showers;Showers]"|"[Diesel;Diesel]|[Bulk Def;Bulk Def]|[Fast Food;Fast Food]|[Parking;Parking]|[Restrooms;Restrooms]|[Store 24/7;Store 24/7]|[Showers;Showers]"|E</v>
      </c>
    </row>
    <row r="94" spans="1:53" x14ac:dyDescent="0.35">
      <c r="A94" s="20"/>
      <c r="B94" s="20" t="str">
        <f>TRIM(SourceTable[[#This Row],[EFS
SITE NUMBER]])</f>
        <v>524618</v>
      </c>
      <c r="C94" s="20" t="str">
        <f>SourceTable[[#This Row],[Location Name]]</f>
        <v>Morris</v>
      </c>
      <c r="D94" s="16" t="str">
        <f>EssoCL_Locs[[#This Row],[LocationID]] &amp; " - " &amp; EssoCL_Locs[[#This Row],[Location Name]]</f>
        <v>524618 - Morris</v>
      </c>
      <c r="E94" s="35">
        <f>SourceTable[[#This Row],[LATITUDE]]</f>
        <v>49.343451000000002</v>
      </c>
      <c r="F94" s="35">
        <f>SourceTable[[#This Row],[LONGITUDE]]</f>
        <v>-97.366650000000007</v>
      </c>
      <c r="G94" s="35" t="str">
        <f>SourceTable[[#This Row],[Address]]</f>
        <v>Hwy 75 &amp; Stampede Dr</v>
      </c>
      <c r="H94" s="20"/>
      <c r="I94" s="36" t="str">
        <f>SourceTable[[#This Row],[City]]</f>
        <v>Morris</v>
      </c>
      <c r="J94" s="35" t="str">
        <f>RIGHT(SourceTable[[#This Row],[Province]],2)</f>
        <v>MB</v>
      </c>
      <c r="K94" s="35" t="str">
        <f>SourceTable[[#This Row],[Postal Code ]]</f>
        <v>R0G 1K0</v>
      </c>
      <c r="L94" s="16" t="str">
        <f>SourceTable[[#This Row],[PHONE]]</f>
        <v>204-746-8999</v>
      </c>
      <c r="M94" s="16" t="s">
        <v>42</v>
      </c>
      <c r="N94" s="16"/>
      <c r="O94" s="47" t="str">
        <f>IF(TRIM(SourceTable[[#This Row],[Status]])="Closed","&lt;ul&gt;&lt;li&gt;Temporarily closed.&lt;/li&gt;&lt;/ul&gt;","")</f>
        <v/>
      </c>
      <c r="P94" s="47" t="str">
        <f>IF(TRIM(SourceTable[[#This Row],[Status]])="Closed","Closed;Closed;Closed;Closed;Closed;Closed;Closed;","")</f>
        <v/>
      </c>
      <c r="Q94" s="15"/>
      <c r="R94" s="20" t="str">
        <f>IF(SourceTable[[#This Row],[DIESEL EFFICIENT™]]="Yes","Diesel Efficient","")</f>
        <v>Diesel Efficient</v>
      </c>
      <c r="S94" s="20" t="str">
        <f>IF(SourceTable[[#This Row],[DIESEL]]="Yes","Diesel","")</f>
        <v>Diesel</v>
      </c>
      <c r="T94" s="20" t="str">
        <f>IF(SourceTable[[#This Row],[DYED DIESEL]]="Yes","Dyed Diesel","")</f>
        <v/>
      </c>
      <c r="U94" s="20" t="str">
        <f>IF(SourceTable[[#This Row],[GAS AT CARDLOCK]]="Yes","Gas at Cardlock","")</f>
        <v/>
      </c>
      <c r="V94" s="20" t="str">
        <f>IF(SourceTable[[#This Row],[DYED GAS AT CARDLOCK]]="Yes","Dyed Gas At Cardlock","")</f>
        <v/>
      </c>
      <c r="W94" s="20" t="str">
        <f>IF(SourceTable[[#This Row],[BULK DEF]]="Yes","Bulk Def","")</f>
        <v/>
      </c>
      <c r="X94" s="16" t="str">
        <f>IF(SourceTable[[#This Row],[RESTAURANT]]="Yes","Restaurant","")</f>
        <v>Restaurant</v>
      </c>
      <c r="Y94" s="16" t="str">
        <f>IF(SourceTable[[#This Row],[FAST FOOD]]="Yes","Fast Food","")</f>
        <v/>
      </c>
      <c r="Z94" s="16" t="str">
        <f>IF(SourceTable[[#This Row],[PARKING]]="Yes","Parking","")</f>
        <v>Parking</v>
      </c>
      <c r="AA94" s="16" t="str">
        <f>IF(SourceTable[[#This Row],[RESTROOMS]]="Yes","Restrooms","")</f>
        <v>Restrooms</v>
      </c>
      <c r="AB94" s="16" t="str">
        <f>IF(SourceTable[[#This Row],[STORE]]="Yes","Store","")</f>
        <v/>
      </c>
      <c r="AC94" s="16" t="str">
        <f>IF(SourceTable[[#This Row],[STORE 24/7]]="Yes","Store 24/7","")</f>
        <v>Store 24/7</v>
      </c>
      <c r="AD94" s="16" t="str">
        <f>IF(SourceTable[[#This Row],[SHOWERS]]="Yes","Showers","")</f>
        <v/>
      </c>
      <c r="AE94" s="16"/>
      <c r="AF94" s="16"/>
      <c r="AG94" s="16" t="str">
        <f>IF(EssoCL_Locs[[#This Row],[Store Amenities_1]]="","",EssoCL_Locs[[#This Row],[Store Amenities_1]])</f>
        <v>Diesel Efficient</v>
      </c>
      <c r="AH94" s="16" t="str">
        <f>IF(EssoCL_Locs[[#This Row],[Store Amenities_2]]="","",EssoCL_Locs[[#This Row],[Store Amenities_2]])</f>
        <v>Diesel</v>
      </c>
      <c r="AI94" s="16" t="str">
        <f>IF(EssoCL_Locs[[#This Row],[Store Amenities_3]]="","",EssoCL_Locs[[#This Row],[Store Amenities_3]])</f>
        <v/>
      </c>
      <c r="AJ94" s="16" t="str">
        <f>IF(EssoCL_Locs[[#This Row],[Store Amenities_4]]="","",EssoCL_Locs[[#This Row],[Store Amenities_4]])</f>
        <v/>
      </c>
      <c r="AK94" s="16" t="str">
        <f>IF(EssoCL_Locs[[#This Row],[Store Amenities_5]]="","",EssoCL_Locs[[#This Row],[Store Amenities_5]])</f>
        <v/>
      </c>
      <c r="AL94" s="16" t="str">
        <f>IF(EssoCL_Locs[[#This Row],[Store Amenities_6]]="","",EssoCL_Locs[[#This Row],[Store Amenities_6]])</f>
        <v/>
      </c>
      <c r="AM94" s="16" t="str">
        <f>IF(EssoCL_Locs[[#This Row],[Store Amenities_7]]="","",EssoCL_Locs[[#This Row],[Store Amenities_7]])</f>
        <v>Restaurant</v>
      </c>
      <c r="AN94" s="16" t="str">
        <f>IF(EssoCL_Locs[[#This Row],[Store Amenities_8]]="","",EssoCL_Locs[[#This Row],[Store Amenities_8]])</f>
        <v/>
      </c>
      <c r="AO94" s="16" t="str">
        <f>IF(EssoCL_Locs[[#This Row],[Store Amenities_9]]="","",EssoCL_Locs[[#This Row],[Store Amenities_9]])</f>
        <v>Parking</v>
      </c>
      <c r="AP94" s="16" t="str">
        <f>IF(EssoCL_Locs[[#This Row],[Store Amenities_10]]="","",EssoCL_Locs[[#This Row],[Store Amenities_10]])</f>
        <v>Restrooms</v>
      </c>
      <c r="AQ94" s="16" t="str">
        <f>IF(EssoCL_Locs[[#This Row],[Store Amenities_11]]="","",EssoCL_Locs[[#This Row],[Store Amenities_11]])</f>
        <v/>
      </c>
      <c r="AR94" s="16" t="str">
        <f>IF(EssoCL_Locs[[#This Row],[Store Amenities_12]]="","",EssoCL_Locs[[#This Row],[Store Amenities_12]])</f>
        <v>Store 24/7</v>
      </c>
      <c r="AS94" s="16" t="str">
        <f>IF(EssoCL_Locs[[#This Row],[Store Amenities_13]]="","",EssoCL_Locs[[#This Row],[Store Amenities_13]])</f>
        <v/>
      </c>
      <c r="AT94" s="16" t="str">
        <f>IF(EssoCL_Locs[[#This Row],[Store Amenities_14]]="","",EssoCL_Locs[[#This Row],[Store Amenities_14]])</f>
        <v/>
      </c>
      <c r="AU94" s="16" t="str">
        <f>IF(EssoCL_Locs[[#This Row],[Store Amenities_15]]="","",EssoCL_Locs[[#This Row],[Store Amenities_15]])</f>
        <v/>
      </c>
      <c r="AV94" s="16" t="s">
        <v>27</v>
      </c>
      <c r="AX94" s="45" t="str">
        <f t="shared" si="8"/>
        <v>49.343451/-97.36665</v>
      </c>
      <c r="AY94" s="41" t="str">
        <f t="shared" si="6"/>
        <v>[Diesel Efficient;Diesel Efficient]|[Diesel;Diesel]|[Restaurant;Restaurant]|[Parking;Parking]|[Restrooms;Restrooms]|[Store 24/7;Store 24/7]</v>
      </c>
      <c r="AZ94" s="42" t="str">
        <f t="shared" si="7"/>
        <v>[Diesel Efficient;Diesel Efficient]|[Diesel;Diesel]|[Restaurant;Restaurant]|[Parking;Parking]|[Restrooms;Restrooms]|[Store 24/7;Store 24/7]</v>
      </c>
      <c r="BA94" s="14" t="str">
        <f t="shared" si="9"/>
        <v>524618|Morris|524618 - Morris|49.343451/-97.36665|Hwy 75 &amp; Stampede Dr||Morris|MB|R0G 1K0|204-746-8999|CA|||||"[Diesel Efficient;Diesel Efficient]|[Diesel;Diesel]|[Restaurant;Restaurant]|[Parking;Parking]|[Restrooms;Restrooms]|[Store 24/7;Store 24/7]"|"[Diesel Efficient;Diesel Efficient]|[Diesel;Diesel]|[Restaurant;Restaurant]|[Parking;Parking]|[Restrooms;Restrooms]|[Store 24/7;Store 24/7]"|E</v>
      </c>
    </row>
    <row r="95" spans="1:53" x14ac:dyDescent="0.35">
      <c r="A95" s="20"/>
      <c r="B95" s="20" t="str">
        <f>TRIM(SourceTable[[#This Row],[EFS
SITE NUMBER]])</f>
        <v>519389</v>
      </c>
      <c r="C95" s="20" t="str">
        <f>SourceTable[[#This Row],[Location Name]]</f>
        <v>Brandon Middleton Ave</v>
      </c>
      <c r="D95" s="16" t="str">
        <f>EssoCL_Locs[[#This Row],[LocationID]] &amp; " - " &amp; EssoCL_Locs[[#This Row],[Location Name]]</f>
        <v>519389 - Brandon Middleton Ave</v>
      </c>
      <c r="E95" s="35">
        <f>SourceTable[[#This Row],[LATITUDE]]</f>
        <v>49.887757000000001</v>
      </c>
      <c r="F95" s="35">
        <f>SourceTable[[#This Row],[LONGITUDE]]</f>
        <v>-99.961960000000005</v>
      </c>
      <c r="G95" s="35" t="str">
        <f>SourceTable[[#This Row],[Address]]</f>
        <v>1815 Middleton Ave</v>
      </c>
      <c r="H95" s="20"/>
      <c r="I95" s="36" t="str">
        <f>SourceTable[[#This Row],[City]]</f>
        <v>Brandon</v>
      </c>
      <c r="J95" s="35" t="str">
        <f>RIGHT(SourceTable[[#This Row],[Province]],2)</f>
        <v>MB</v>
      </c>
      <c r="K95" s="35" t="str">
        <f>SourceTable[[#This Row],[Postal Code ]]</f>
        <v>R7C 1A7</v>
      </c>
      <c r="L95" s="16" t="str">
        <f>SourceTable[[#This Row],[PHONE]]</f>
        <v>204-725-0246</v>
      </c>
      <c r="M95" s="16" t="s">
        <v>42</v>
      </c>
      <c r="N95" s="16"/>
      <c r="O95" s="47" t="str">
        <f>IF(TRIM(SourceTable[[#This Row],[Status]])="Closed","&lt;ul&gt;&lt;li&gt;Temporarily closed.&lt;/li&gt;&lt;/ul&gt;","")</f>
        <v/>
      </c>
      <c r="P95" s="47" t="str">
        <f>IF(TRIM(SourceTable[[#This Row],[Status]])="Closed","Closed;Closed;Closed;Closed;Closed;Closed;Closed;","")</f>
        <v/>
      </c>
      <c r="Q95" s="15"/>
      <c r="R95" s="20" t="str">
        <f>IF(SourceTable[[#This Row],[DIESEL EFFICIENT™]]="Yes","Diesel Efficient","")</f>
        <v>Diesel Efficient</v>
      </c>
      <c r="S95" s="20" t="str">
        <f>IF(SourceTable[[#This Row],[DIESEL]]="Yes","Diesel","")</f>
        <v>Diesel</v>
      </c>
      <c r="T95" s="20" t="str">
        <f>IF(SourceTable[[#This Row],[DYED DIESEL]]="Yes","Dyed Diesel","")</f>
        <v/>
      </c>
      <c r="U95" s="20" t="str">
        <f>IF(SourceTable[[#This Row],[GAS AT CARDLOCK]]="Yes","Gas at Cardlock","")</f>
        <v/>
      </c>
      <c r="V95" s="20" t="str">
        <f>IF(SourceTable[[#This Row],[DYED GAS AT CARDLOCK]]="Yes","Dyed Gas At Cardlock","")</f>
        <v/>
      </c>
      <c r="W95" s="20" t="str">
        <f>IF(SourceTable[[#This Row],[BULK DEF]]="Yes","Bulk Def","")</f>
        <v/>
      </c>
      <c r="X95" s="16" t="str">
        <f>IF(SourceTable[[#This Row],[RESTAURANT]]="Yes","Restaurant","")</f>
        <v/>
      </c>
      <c r="Y95" s="16" t="str">
        <f>IF(SourceTable[[#This Row],[FAST FOOD]]="Yes","Fast Food","")</f>
        <v>Fast Food</v>
      </c>
      <c r="Z95" s="16" t="str">
        <f>IF(SourceTable[[#This Row],[PARKING]]="Yes","Parking","")</f>
        <v>Parking</v>
      </c>
      <c r="AA95" s="16" t="str">
        <f>IF(SourceTable[[#This Row],[RESTROOMS]]="Yes","Restrooms","")</f>
        <v>Restrooms</v>
      </c>
      <c r="AB95" s="16" t="str">
        <f>IF(SourceTable[[#This Row],[STORE]]="Yes","Store","")</f>
        <v/>
      </c>
      <c r="AC95" s="16" t="str">
        <f>IF(SourceTable[[#This Row],[STORE 24/7]]="Yes","Store 24/7","")</f>
        <v>Store 24/7</v>
      </c>
      <c r="AD95" s="16" t="str">
        <f>IF(SourceTable[[#This Row],[SHOWERS]]="Yes","Showers","")</f>
        <v/>
      </c>
      <c r="AE95" s="16"/>
      <c r="AF95" s="16"/>
      <c r="AG95" s="16" t="str">
        <f>IF(EssoCL_Locs[[#This Row],[Store Amenities_1]]="","",EssoCL_Locs[[#This Row],[Store Amenities_1]])</f>
        <v>Diesel Efficient</v>
      </c>
      <c r="AH95" s="16" t="str">
        <f>IF(EssoCL_Locs[[#This Row],[Store Amenities_2]]="","",EssoCL_Locs[[#This Row],[Store Amenities_2]])</f>
        <v>Diesel</v>
      </c>
      <c r="AI95" s="16" t="str">
        <f>IF(EssoCL_Locs[[#This Row],[Store Amenities_3]]="","",EssoCL_Locs[[#This Row],[Store Amenities_3]])</f>
        <v/>
      </c>
      <c r="AJ95" s="16" t="str">
        <f>IF(EssoCL_Locs[[#This Row],[Store Amenities_4]]="","",EssoCL_Locs[[#This Row],[Store Amenities_4]])</f>
        <v/>
      </c>
      <c r="AK95" s="16" t="str">
        <f>IF(EssoCL_Locs[[#This Row],[Store Amenities_5]]="","",EssoCL_Locs[[#This Row],[Store Amenities_5]])</f>
        <v/>
      </c>
      <c r="AL95" s="16" t="str">
        <f>IF(EssoCL_Locs[[#This Row],[Store Amenities_6]]="","",EssoCL_Locs[[#This Row],[Store Amenities_6]])</f>
        <v/>
      </c>
      <c r="AM95" s="16" t="str">
        <f>IF(EssoCL_Locs[[#This Row],[Store Amenities_7]]="","",EssoCL_Locs[[#This Row],[Store Amenities_7]])</f>
        <v/>
      </c>
      <c r="AN95" s="16" t="str">
        <f>IF(EssoCL_Locs[[#This Row],[Store Amenities_8]]="","",EssoCL_Locs[[#This Row],[Store Amenities_8]])</f>
        <v>Fast Food</v>
      </c>
      <c r="AO95" s="16" t="str">
        <f>IF(EssoCL_Locs[[#This Row],[Store Amenities_9]]="","",EssoCL_Locs[[#This Row],[Store Amenities_9]])</f>
        <v>Parking</v>
      </c>
      <c r="AP95" s="16" t="str">
        <f>IF(EssoCL_Locs[[#This Row],[Store Amenities_10]]="","",EssoCL_Locs[[#This Row],[Store Amenities_10]])</f>
        <v>Restrooms</v>
      </c>
      <c r="AQ95" s="16" t="str">
        <f>IF(EssoCL_Locs[[#This Row],[Store Amenities_11]]="","",EssoCL_Locs[[#This Row],[Store Amenities_11]])</f>
        <v/>
      </c>
      <c r="AR95" s="16" t="str">
        <f>IF(EssoCL_Locs[[#This Row],[Store Amenities_12]]="","",EssoCL_Locs[[#This Row],[Store Amenities_12]])</f>
        <v>Store 24/7</v>
      </c>
      <c r="AS95" s="16" t="str">
        <f>IF(EssoCL_Locs[[#This Row],[Store Amenities_13]]="","",EssoCL_Locs[[#This Row],[Store Amenities_13]])</f>
        <v/>
      </c>
      <c r="AT95" s="16" t="str">
        <f>IF(EssoCL_Locs[[#This Row],[Store Amenities_14]]="","",EssoCL_Locs[[#This Row],[Store Amenities_14]])</f>
        <v/>
      </c>
      <c r="AU95" s="16" t="str">
        <f>IF(EssoCL_Locs[[#This Row],[Store Amenities_15]]="","",EssoCL_Locs[[#This Row],[Store Amenities_15]])</f>
        <v/>
      </c>
      <c r="AV95" s="16" t="s">
        <v>27</v>
      </c>
      <c r="AX95" s="45" t="str">
        <f t="shared" si="8"/>
        <v>49.887757/-99.96196</v>
      </c>
      <c r="AY95" s="41" t="str">
        <f t="shared" si="6"/>
        <v>[Diesel Efficient;Diesel Efficient]|[Diesel;Diesel]|[Fast Food;Fast Food]|[Parking;Parking]|[Restrooms;Restrooms]|[Store 24/7;Store 24/7]</v>
      </c>
      <c r="AZ95" s="42" t="str">
        <f t="shared" si="7"/>
        <v>[Diesel Efficient;Diesel Efficient]|[Diesel;Diesel]|[Fast Food;Fast Food]|[Parking;Parking]|[Restrooms;Restrooms]|[Store 24/7;Store 24/7]</v>
      </c>
      <c r="BA95" s="14" t="str">
        <f t="shared" si="9"/>
        <v>519389|Brandon Middleton Ave|519389 - Brandon Middleton Ave|49.887757/-99.96196|1815 Middleton Ave||Brandon|MB|R7C 1A7|204-725-0246|CA|||||"[Diesel Efficient;Diesel Efficient]|[Diesel;Diesel]|[Fast Food;Fast Food]|[Parking;Parking]|[Restrooms;Restrooms]|[Store 24/7;Store 24/7]"|"[Diesel Efficient;Diesel Efficient]|[Diesel;Diesel]|[Fast Food;Fast Food]|[Parking;Parking]|[Restrooms;Restrooms]|[Store 24/7;Store 24/7]"|E</v>
      </c>
    </row>
    <row r="96" spans="1:53" x14ac:dyDescent="0.35">
      <c r="A96" s="20"/>
      <c r="B96" s="20" t="str">
        <f>TRIM(SourceTable[[#This Row],[EFS
SITE NUMBER]])</f>
        <v>522586</v>
      </c>
      <c r="C96" s="20" t="str">
        <f>SourceTable[[#This Row],[Location Name]]</f>
        <v>Prawda Travel Centre</v>
      </c>
      <c r="D96" s="16" t="str">
        <f>EssoCL_Locs[[#This Row],[LocationID]] &amp; " - " &amp; EssoCL_Locs[[#This Row],[Location Name]]</f>
        <v>522586 - Prawda Travel Centre</v>
      </c>
      <c r="E96" s="35">
        <f>SourceTable[[#This Row],[LATITUDE]]</f>
        <v>49.649208000000002</v>
      </c>
      <c r="F96" s="35">
        <f>SourceTable[[#This Row],[LONGITUDE]]</f>
        <v>-95.793957000000006</v>
      </c>
      <c r="G96" s="35" t="str">
        <f>SourceTable[[#This Row],[Address]]</f>
        <v>Hwy 1 PR-506</v>
      </c>
      <c r="H96" s="20"/>
      <c r="I96" s="36" t="str">
        <f>SourceTable[[#This Row],[City]]</f>
        <v>Prawda</v>
      </c>
      <c r="J96" s="35" t="str">
        <f>RIGHT(SourceTable[[#This Row],[Province]],2)</f>
        <v>MB</v>
      </c>
      <c r="K96" s="35" t="str">
        <f>SourceTable[[#This Row],[Postal Code ]]</f>
        <v>R0X 0X0</v>
      </c>
      <c r="L96" s="16" t="str">
        <f>SourceTable[[#This Row],[PHONE]]</f>
        <v>204-426-2134</v>
      </c>
      <c r="M96" s="16" t="s">
        <v>42</v>
      </c>
      <c r="N96" s="16"/>
      <c r="O96" s="47" t="str">
        <f>IF(TRIM(SourceTable[[#This Row],[Status]])="Closed","&lt;ul&gt;&lt;li&gt;Temporarily closed.&lt;/li&gt;&lt;/ul&gt;","")</f>
        <v/>
      </c>
      <c r="P96" s="47" t="str">
        <f>IF(TRIM(SourceTable[[#This Row],[Status]])="Closed","Closed;Closed;Closed;Closed;Closed;Closed;Closed;","")</f>
        <v/>
      </c>
      <c r="Q96" s="15"/>
      <c r="R96" s="20" t="str">
        <f>IF(SourceTable[[#This Row],[DIESEL EFFICIENT™]]="Yes","Diesel Efficient","")</f>
        <v>Diesel Efficient</v>
      </c>
      <c r="S96" s="20" t="str">
        <f>IF(SourceTable[[#This Row],[DIESEL]]="Yes","Diesel","")</f>
        <v>Diesel</v>
      </c>
      <c r="T96" s="20" t="str">
        <f>IF(SourceTable[[#This Row],[DYED DIESEL]]="Yes","Dyed Diesel","")</f>
        <v/>
      </c>
      <c r="U96" s="20" t="str">
        <f>IF(SourceTable[[#This Row],[GAS AT CARDLOCK]]="Yes","Gas at Cardlock","")</f>
        <v/>
      </c>
      <c r="V96" s="20" t="str">
        <f>IF(SourceTable[[#This Row],[DYED GAS AT CARDLOCK]]="Yes","Dyed Gas At Cardlock","")</f>
        <v/>
      </c>
      <c r="W96" s="20" t="str">
        <f>IF(SourceTable[[#This Row],[BULK DEF]]="Yes","Bulk Def","")</f>
        <v>Bulk Def</v>
      </c>
      <c r="X96" s="16" t="str">
        <f>IF(SourceTable[[#This Row],[RESTAURANT]]="Yes","Restaurant","")</f>
        <v/>
      </c>
      <c r="Y96" s="16" t="str">
        <f>IF(SourceTable[[#This Row],[FAST FOOD]]="Yes","Fast Food","")</f>
        <v/>
      </c>
      <c r="Z96" s="16" t="str">
        <f>IF(SourceTable[[#This Row],[PARKING]]="Yes","Parking","")</f>
        <v>Parking</v>
      </c>
      <c r="AA96" s="16" t="str">
        <f>IF(SourceTable[[#This Row],[RESTROOMS]]="Yes","Restrooms","")</f>
        <v>Restrooms</v>
      </c>
      <c r="AB96" s="16" t="str">
        <f>IF(SourceTable[[#This Row],[STORE]]="Yes","Store","")</f>
        <v>Store</v>
      </c>
      <c r="AC96" s="16" t="str">
        <f>IF(SourceTable[[#This Row],[STORE 24/7]]="Yes","Store 24/7","")</f>
        <v/>
      </c>
      <c r="AD96" s="16" t="str">
        <f>IF(SourceTable[[#This Row],[SHOWERS]]="Yes","Showers","")</f>
        <v>Showers</v>
      </c>
      <c r="AE96" s="16"/>
      <c r="AF96" s="16"/>
      <c r="AG96" s="16" t="str">
        <f>IF(EssoCL_Locs[[#This Row],[Store Amenities_1]]="","",EssoCL_Locs[[#This Row],[Store Amenities_1]])</f>
        <v>Diesel Efficient</v>
      </c>
      <c r="AH96" s="16" t="str">
        <f>IF(EssoCL_Locs[[#This Row],[Store Amenities_2]]="","",EssoCL_Locs[[#This Row],[Store Amenities_2]])</f>
        <v>Diesel</v>
      </c>
      <c r="AI96" s="16" t="str">
        <f>IF(EssoCL_Locs[[#This Row],[Store Amenities_3]]="","",EssoCL_Locs[[#This Row],[Store Amenities_3]])</f>
        <v/>
      </c>
      <c r="AJ96" s="16" t="str">
        <f>IF(EssoCL_Locs[[#This Row],[Store Amenities_4]]="","",EssoCL_Locs[[#This Row],[Store Amenities_4]])</f>
        <v/>
      </c>
      <c r="AK96" s="16" t="str">
        <f>IF(EssoCL_Locs[[#This Row],[Store Amenities_5]]="","",EssoCL_Locs[[#This Row],[Store Amenities_5]])</f>
        <v/>
      </c>
      <c r="AL96" s="16" t="str">
        <f>IF(EssoCL_Locs[[#This Row],[Store Amenities_6]]="","",EssoCL_Locs[[#This Row],[Store Amenities_6]])</f>
        <v>Bulk Def</v>
      </c>
      <c r="AM96" s="16" t="str">
        <f>IF(EssoCL_Locs[[#This Row],[Store Amenities_7]]="","",EssoCL_Locs[[#This Row],[Store Amenities_7]])</f>
        <v/>
      </c>
      <c r="AN96" s="16" t="str">
        <f>IF(EssoCL_Locs[[#This Row],[Store Amenities_8]]="","",EssoCL_Locs[[#This Row],[Store Amenities_8]])</f>
        <v/>
      </c>
      <c r="AO96" s="16" t="str">
        <f>IF(EssoCL_Locs[[#This Row],[Store Amenities_9]]="","",EssoCL_Locs[[#This Row],[Store Amenities_9]])</f>
        <v>Parking</v>
      </c>
      <c r="AP96" s="16" t="str">
        <f>IF(EssoCL_Locs[[#This Row],[Store Amenities_10]]="","",EssoCL_Locs[[#This Row],[Store Amenities_10]])</f>
        <v>Restrooms</v>
      </c>
      <c r="AQ96" s="16" t="str">
        <f>IF(EssoCL_Locs[[#This Row],[Store Amenities_11]]="","",EssoCL_Locs[[#This Row],[Store Amenities_11]])</f>
        <v>Store</v>
      </c>
      <c r="AR96" s="16" t="str">
        <f>IF(EssoCL_Locs[[#This Row],[Store Amenities_12]]="","",EssoCL_Locs[[#This Row],[Store Amenities_12]])</f>
        <v/>
      </c>
      <c r="AS96" s="16" t="str">
        <f>IF(EssoCL_Locs[[#This Row],[Store Amenities_13]]="","",EssoCL_Locs[[#This Row],[Store Amenities_13]])</f>
        <v>Showers</v>
      </c>
      <c r="AT96" s="16" t="str">
        <f>IF(EssoCL_Locs[[#This Row],[Store Amenities_14]]="","",EssoCL_Locs[[#This Row],[Store Amenities_14]])</f>
        <v/>
      </c>
      <c r="AU96" s="16" t="str">
        <f>IF(EssoCL_Locs[[#This Row],[Store Amenities_15]]="","",EssoCL_Locs[[#This Row],[Store Amenities_15]])</f>
        <v/>
      </c>
      <c r="AV96" s="16" t="s">
        <v>27</v>
      </c>
      <c r="AX96" s="45" t="str">
        <f t="shared" si="8"/>
        <v>49.649208/-95.793957</v>
      </c>
      <c r="AY96" s="41" t="str">
        <f t="shared" si="6"/>
        <v>[Diesel Efficient;Diesel Efficient]|[Diesel;Diesel]|[Bulk Def;Bulk Def]|[Parking;Parking]|[Restrooms;Restrooms]|[Store;Store]|[Showers;Showers]</v>
      </c>
      <c r="AZ96" s="42" t="str">
        <f t="shared" si="7"/>
        <v>[Diesel Efficient;Diesel Efficient]|[Diesel;Diesel]|[Bulk Def;Bulk Def]|[Parking;Parking]|[Restrooms;Restrooms]|[Store;Store]|[Showers;Showers]</v>
      </c>
      <c r="BA96" s="14" t="str">
        <f t="shared" si="9"/>
        <v>522586|Prawda Travel Centre|522586 - Prawda Travel Centre|49.649208/-95.793957|Hwy 1 PR-506||Prawda|MB|R0X 0X0|204-426-2134|CA|||||"[Diesel Efficient;Diesel Efficient]|[Diesel;Diesel]|[Bulk Def;Bulk Def]|[Parking;Parking]|[Restrooms;Restrooms]|[Store;Store]|[Showers;Showers]"|"[Diesel Efficient;Diesel Efficient]|[Diesel;Diesel]|[Bulk Def;Bulk Def]|[Parking;Parking]|[Restrooms;Restrooms]|[Store;Store]|[Showers;Showers]"|E</v>
      </c>
    </row>
    <row r="97" spans="1:53" x14ac:dyDescent="0.35">
      <c r="A97" s="20"/>
      <c r="B97" s="20" t="str">
        <f>TRIM(SourceTable[[#This Row],[EFS
SITE NUMBER]])</f>
        <v>519401</v>
      </c>
      <c r="C97" s="20" t="str">
        <f>SourceTable[[#This Row],[Location Name]]</f>
        <v>Oak Bluff Travel Centre</v>
      </c>
      <c r="D97" s="16" t="str">
        <f>EssoCL_Locs[[#This Row],[LocationID]] &amp; " - " &amp; EssoCL_Locs[[#This Row],[Location Name]]</f>
        <v>519401 - Oak Bluff Travel Centre</v>
      </c>
      <c r="E97" s="35">
        <f>SourceTable[[#This Row],[LATITUDE]]</f>
        <v>49.773860999999997</v>
      </c>
      <c r="F97" s="35">
        <f>SourceTable[[#This Row],[LONGITUDE]]</f>
        <v>-97.320723999999998</v>
      </c>
      <c r="G97" s="35" t="str">
        <f>SourceTable[[#This Row],[Address]]</f>
        <v>40 Boundary Commission Trail</v>
      </c>
      <c r="H97" s="20"/>
      <c r="I97" s="36" t="str">
        <f>SourceTable[[#This Row],[City]]</f>
        <v>Oak Bluff</v>
      </c>
      <c r="J97" s="35" t="str">
        <f>RIGHT(SourceTable[[#This Row],[Province]],2)</f>
        <v>MB</v>
      </c>
      <c r="K97" s="35" t="str">
        <f>SourceTable[[#This Row],[Postal Code ]]</f>
        <v>R2H 0S0</v>
      </c>
      <c r="L97" s="16" t="str">
        <f>SourceTable[[#This Row],[PHONE]]</f>
        <v>204-832-5522</v>
      </c>
      <c r="M97" s="16" t="s">
        <v>42</v>
      </c>
      <c r="N97" s="16"/>
      <c r="O97" s="47" t="str">
        <f>IF(TRIM(SourceTable[[#This Row],[Status]])="Closed","&lt;ul&gt;&lt;li&gt;Temporarily closed.&lt;/li&gt;&lt;/ul&gt;","")</f>
        <v/>
      </c>
      <c r="P97" s="47" t="str">
        <f>IF(TRIM(SourceTable[[#This Row],[Status]])="Closed","Closed;Closed;Closed;Closed;Closed;Closed;Closed;","")</f>
        <v/>
      </c>
      <c r="Q97" s="15"/>
      <c r="R97" s="20" t="str">
        <f>IF(SourceTable[[#This Row],[DIESEL EFFICIENT™]]="Yes","Diesel Efficient","")</f>
        <v/>
      </c>
      <c r="S97" s="20" t="str">
        <f>IF(SourceTable[[#This Row],[DIESEL]]="Yes","Diesel","")</f>
        <v>Diesel</v>
      </c>
      <c r="T97" s="20" t="str">
        <f>IF(SourceTable[[#This Row],[DYED DIESEL]]="Yes","Dyed Diesel","")</f>
        <v/>
      </c>
      <c r="U97" s="20" t="str">
        <f>IF(SourceTable[[#This Row],[GAS AT CARDLOCK]]="Yes","Gas at Cardlock","")</f>
        <v/>
      </c>
      <c r="V97" s="20" t="str">
        <f>IF(SourceTable[[#This Row],[DYED GAS AT CARDLOCK]]="Yes","Dyed Gas At Cardlock","")</f>
        <v/>
      </c>
      <c r="W97" s="20" t="str">
        <f>IF(SourceTable[[#This Row],[BULK DEF]]="Yes","Bulk Def","")</f>
        <v/>
      </c>
      <c r="X97" s="16" t="str">
        <f>IF(SourceTable[[#This Row],[RESTAURANT]]="Yes","Restaurant","")</f>
        <v/>
      </c>
      <c r="Y97" s="16" t="str">
        <f>IF(SourceTable[[#This Row],[FAST FOOD]]="Yes","Fast Food","")</f>
        <v>Fast Food</v>
      </c>
      <c r="Z97" s="16" t="str">
        <f>IF(SourceTable[[#This Row],[PARKING]]="Yes","Parking","")</f>
        <v>Parking</v>
      </c>
      <c r="AA97" s="16" t="str">
        <f>IF(SourceTable[[#This Row],[RESTROOMS]]="Yes","Restrooms","")</f>
        <v>Restrooms</v>
      </c>
      <c r="AB97" s="16" t="str">
        <f>IF(SourceTable[[#This Row],[STORE]]="Yes","Store","")</f>
        <v/>
      </c>
      <c r="AC97" s="16" t="str">
        <f>IF(SourceTable[[#This Row],[STORE 24/7]]="Yes","Store 24/7","")</f>
        <v>Store 24/7</v>
      </c>
      <c r="AD97" s="16" t="str">
        <f>IF(SourceTable[[#This Row],[SHOWERS]]="Yes","Showers","")</f>
        <v>Showers</v>
      </c>
      <c r="AE97" s="16"/>
      <c r="AF97" s="16"/>
      <c r="AG97" s="16" t="str">
        <f>IF(EssoCL_Locs[[#This Row],[Store Amenities_1]]="","",EssoCL_Locs[[#This Row],[Store Amenities_1]])</f>
        <v/>
      </c>
      <c r="AH97" s="16" t="str">
        <f>IF(EssoCL_Locs[[#This Row],[Store Amenities_2]]="","",EssoCL_Locs[[#This Row],[Store Amenities_2]])</f>
        <v>Diesel</v>
      </c>
      <c r="AI97" s="16" t="str">
        <f>IF(EssoCL_Locs[[#This Row],[Store Amenities_3]]="","",EssoCL_Locs[[#This Row],[Store Amenities_3]])</f>
        <v/>
      </c>
      <c r="AJ97" s="16" t="str">
        <f>IF(EssoCL_Locs[[#This Row],[Store Amenities_4]]="","",EssoCL_Locs[[#This Row],[Store Amenities_4]])</f>
        <v/>
      </c>
      <c r="AK97" s="16" t="str">
        <f>IF(EssoCL_Locs[[#This Row],[Store Amenities_5]]="","",EssoCL_Locs[[#This Row],[Store Amenities_5]])</f>
        <v/>
      </c>
      <c r="AL97" s="16" t="str">
        <f>IF(EssoCL_Locs[[#This Row],[Store Amenities_6]]="","",EssoCL_Locs[[#This Row],[Store Amenities_6]])</f>
        <v/>
      </c>
      <c r="AM97" s="16" t="str">
        <f>IF(EssoCL_Locs[[#This Row],[Store Amenities_7]]="","",EssoCL_Locs[[#This Row],[Store Amenities_7]])</f>
        <v/>
      </c>
      <c r="AN97" s="16" t="str">
        <f>IF(EssoCL_Locs[[#This Row],[Store Amenities_8]]="","",EssoCL_Locs[[#This Row],[Store Amenities_8]])</f>
        <v>Fast Food</v>
      </c>
      <c r="AO97" s="16" t="str">
        <f>IF(EssoCL_Locs[[#This Row],[Store Amenities_9]]="","",EssoCL_Locs[[#This Row],[Store Amenities_9]])</f>
        <v>Parking</v>
      </c>
      <c r="AP97" s="16" t="str">
        <f>IF(EssoCL_Locs[[#This Row],[Store Amenities_10]]="","",EssoCL_Locs[[#This Row],[Store Amenities_10]])</f>
        <v>Restrooms</v>
      </c>
      <c r="AQ97" s="16" t="str">
        <f>IF(EssoCL_Locs[[#This Row],[Store Amenities_11]]="","",EssoCL_Locs[[#This Row],[Store Amenities_11]])</f>
        <v/>
      </c>
      <c r="AR97" s="16" t="str">
        <f>IF(EssoCL_Locs[[#This Row],[Store Amenities_12]]="","",EssoCL_Locs[[#This Row],[Store Amenities_12]])</f>
        <v>Store 24/7</v>
      </c>
      <c r="AS97" s="16" t="str">
        <f>IF(EssoCL_Locs[[#This Row],[Store Amenities_13]]="","",EssoCL_Locs[[#This Row],[Store Amenities_13]])</f>
        <v>Showers</v>
      </c>
      <c r="AT97" s="16" t="str">
        <f>IF(EssoCL_Locs[[#This Row],[Store Amenities_14]]="","",EssoCL_Locs[[#This Row],[Store Amenities_14]])</f>
        <v/>
      </c>
      <c r="AU97" s="16" t="str">
        <f>IF(EssoCL_Locs[[#This Row],[Store Amenities_15]]="","",EssoCL_Locs[[#This Row],[Store Amenities_15]])</f>
        <v/>
      </c>
      <c r="AV97" s="16" t="s">
        <v>27</v>
      </c>
      <c r="AX97" s="45" t="str">
        <f t="shared" si="8"/>
        <v>49.773861/-97.320724</v>
      </c>
      <c r="AY97" s="41" t="str">
        <f t="shared" si="6"/>
        <v>[Diesel;Diesel]|[Fast Food;Fast Food]|[Parking;Parking]|[Restrooms;Restrooms]|[Store 24/7;Store 24/7]|[Showers;Showers]</v>
      </c>
      <c r="AZ97" s="42" t="str">
        <f t="shared" si="7"/>
        <v>[Diesel;Diesel]|[Fast Food;Fast Food]|[Parking;Parking]|[Restrooms;Restrooms]|[Store 24/7;Store 24/7]|[Showers;Showers]</v>
      </c>
      <c r="BA97" s="14" t="str">
        <f t="shared" si="9"/>
        <v>519401|Oak Bluff Travel Centre|519401 - Oak Bluff Travel Centre|49.773861/-97.320724|40 Boundary Commission Trail||Oak Bluff|MB|R2H 0S0|204-832-5522|CA|||||"[Diesel;Diesel]|[Fast Food;Fast Food]|[Parking;Parking]|[Restrooms;Restrooms]|[Store 24/7;Store 24/7]|[Showers;Showers]"|"[Diesel;Diesel]|[Fast Food;Fast Food]|[Parking;Parking]|[Restrooms;Restrooms]|[Store 24/7;Store 24/7]|[Showers;Showers]"|E</v>
      </c>
    </row>
    <row r="98" spans="1:53" x14ac:dyDescent="0.35">
      <c r="A98" s="20"/>
      <c r="B98" s="20" t="str">
        <f>TRIM(SourceTable[[#This Row],[EFS
SITE NUMBER]])</f>
        <v>522574</v>
      </c>
      <c r="C98" s="20" t="str">
        <f>SourceTable[[#This Row],[Location Name]]</f>
        <v>Davidson</v>
      </c>
      <c r="D98" s="16" t="str">
        <f>EssoCL_Locs[[#This Row],[LocationID]] &amp; " - " &amp; EssoCL_Locs[[#This Row],[Location Name]]</f>
        <v>522574 - Davidson</v>
      </c>
      <c r="E98" s="35">
        <f>SourceTable[[#This Row],[LATITUDE]]</f>
        <v>51.2485</v>
      </c>
      <c r="F98" s="35">
        <f>SourceTable[[#This Row],[LONGITUDE]]</f>
        <v>-105.966691</v>
      </c>
      <c r="G98" s="35" t="str">
        <f>SourceTable[[#This Row],[Address]]</f>
        <v>HWY 11 &amp; Enterprise Lane</v>
      </c>
      <c r="H98" s="20"/>
      <c r="I98" s="36" t="str">
        <f>SourceTable[[#This Row],[City]]</f>
        <v>Davidson</v>
      </c>
      <c r="J98" s="35" t="str">
        <f>RIGHT(SourceTable[[#This Row],[Province]],2)</f>
        <v>SK</v>
      </c>
      <c r="K98" s="35" t="str">
        <f>SourceTable[[#This Row],[Postal Code ]]</f>
        <v>S0G 1A0</v>
      </c>
      <c r="L98" s="16" t="str">
        <f>SourceTable[[#This Row],[PHONE]]</f>
        <v>306-567-3776</v>
      </c>
      <c r="M98" s="16" t="s">
        <v>42</v>
      </c>
      <c r="N98" s="16"/>
      <c r="O98" s="47" t="str">
        <f>IF(TRIM(SourceTable[[#This Row],[Status]])="Closed","&lt;ul&gt;&lt;li&gt;Temporarily closed.&lt;/li&gt;&lt;/ul&gt;","")</f>
        <v/>
      </c>
      <c r="P98" s="47" t="str">
        <f>IF(TRIM(SourceTable[[#This Row],[Status]])="Closed","Closed;Closed;Closed;Closed;Closed;Closed;Closed;","")</f>
        <v/>
      </c>
      <c r="Q98" s="15"/>
      <c r="R98" s="20" t="str">
        <f>IF(SourceTable[[#This Row],[DIESEL EFFICIENT™]]="Yes","Diesel Efficient","")</f>
        <v>Diesel Efficient</v>
      </c>
      <c r="S98" s="20" t="str">
        <f>IF(SourceTable[[#This Row],[DIESEL]]="Yes","Diesel","")</f>
        <v>Diesel</v>
      </c>
      <c r="T98" s="20" t="str">
        <f>IF(SourceTable[[#This Row],[DYED DIESEL]]="Yes","Dyed Diesel","")</f>
        <v/>
      </c>
      <c r="U98" s="20" t="str">
        <f>IF(SourceTable[[#This Row],[GAS AT CARDLOCK]]="Yes","Gas at Cardlock","")</f>
        <v/>
      </c>
      <c r="V98" s="20" t="str">
        <f>IF(SourceTable[[#This Row],[DYED GAS AT CARDLOCK]]="Yes","Dyed Gas At Cardlock","")</f>
        <v/>
      </c>
      <c r="W98" s="20" t="str">
        <f>IF(SourceTable[[#This Row],[BULK DEF]]="Yes","Bulk Def","")</f>
        <v>Bulk Def</v>
      </c>
      <c r="X98" s="16" t="str">
        <f>IF(SourceTable[[#This Row],[RESTAURANT]]="Yes","Restaurant","")</f>
        <v>Restaurant</v>
      </c>
      <c r="Y98" s="16" t="str">
        <f>IF(SourceTable[[#This Row],[FAST FOOD]]="Yes","Fast Food","")</f>
        <v>Fast Food</v>
      </c>
      <c r="Z98" s="16" t="str">
        <f>IF(SourceTable[[#This Row],[PARKING]]="Yes","Parking","")</f>
        <v>Parking</v>
      </c>
      <c r="AA98" s="16" t="str">
        <f>IF(SourceTable[[#This Row],[RESTROOMS]]="Yes","Restrooms","")</f>
        <v>Restrooms</v>
      </c>
      <c r="AB98" s="16" t="str">
        <f>IF(SourceTable[[#This Row],[STORE]]="Yes","Store","")</f>
        <v/>
      </c>
      <c r="AC98" s="16" t="str">
        <f>IF(SourceTable[[#This Row],[STORE 24/7]]="Yes","Store 24/7","")</f>
        <v>Store 24/7</v>
      </c>
      <c r="AD98" s="16" t="str">
        <f>IF(SourceTable[[#This Row],[SHOWERS]]="Yes","Showers","")</f>
        <v/>
      </c>
      <c r="AE98" s="16"/>
      <c r="AF98" s="16"/>
      <c r="AG98" s="16" t="str">
        <f>IF(EssoCL_Locs[[#This Row],[Store Amenities_1]]="","",EssoCL_Locs[[#This Row],[Store Amenities_1]])</f>
        <v>Diesel Efficient</v>
      </c>
      <c r="AH98" s="16" t="str">
        <f>IF(EssoCL_Locs[[#This Row],[Store Amenities_2]]="","",EssoCL_Locs[[#This Row],[Store Amenities_2]])</f>
        <v>Diesel</v>
      </c>
      <c r="AI98" s="16" t="str">
        <f>IF(EssoCL_Locs[[#This Row],[Store Amenities_3]]="","",EssoCL_Locs[[#This Row],[Store Amenities_3]])</f>
        <v/>
      </c>
      <c r="AJ98" s="16" t="str">
        <f>IF(EssoCL_Locs[[#This Row],[Store Amenities_4]]="","",EssoCL_Locs[[#This Row],[Store Amenities_4]])</f>
        <v/>
      </c>
      <c r="AK98" s="16" t="str">
        <f>IF(EssoCL_Locs[[#This Row],[Store Amenities_5]]="","",EssoCL_Locs[[#This Row],[Store Amenities_5]])</f>
        <v/>
      </c>
      <c r="AL98" s="16" t="str">
        <f>IF(EssoCL_Locs[[#This Row],[Store Amenities_6]]="","",EssoCL_Locs[[#This Row],[Store Amenities_6]])</f>
        <v>Bulk Def</v>
      </c>
      <c r="AM98" s="16" t="str">
        <f>IF(EssoCL_Locs[[#This Row],[Store Amenities_7]]="","",EssoCL_Locs[[#This Row],[Store Amenities_7]])</f>
        <v>Restaurant</v>
      </c>
      <c r="AN98" s="16" t="str">
        <f>IF(EssoCL_Locs[[#This Row],[Store Amenities_8]]="","",EssoCL_Locs[[#This Row],[Store Amenities_8]])</f>
        <v>Fast Food</v>
      </c>
      <c r="AO98" s="16" t="str">
        <f>IF(EssoCL_Locs[[#This Row],[Store Amenities_9]]="","",EssoCL_Locs[[#This Row],[Store Amenities_9]])</f>
        <v>Parking</v>
      </c>
      <c r="AP98" s="16" t="str">
        <f>IF(EssoCL_Locs[[#This Row],[Store Amenities_10]]="","",EssoCL_Locs[[#This Row],[Store Amenities_10]])</f>
        <v>Restrooms</v>
      </c>
      <c r="AQ98" s="16" t="str">
        <f>IF(EssoCL_Locs[[#This Row],[Store Amenities_11]]="","",EssoCL_Locs[[#This Row],[Store Amenities_11]])</f>
        <v/>
      </c>
      <c r="AR98" s="16" t="str">
        <f>IF(EssoCL_Locs[[#This Row],[Store Amenities_12]]="","",EssoCL_Locs[[#This Row],[Store Amenities_12]])</f>
        <v>Store 24/7</v>
      </c>
      <c r="AS98" s="16" t="str">
        <f>IF(EssoCL_Locs[[#This Row],[Store Amenities_13]]="","",EssoCL_Locs[[#This Row],[Store Amenities_13]])</f>
        <v/>
      </c>
      <c r="AT98" s="16" t="str">
        <f>IF(EssoCL_Locs[[#This Row],[Store Amenities_14]]="","",EssoCL_Locs[[#This Row],[Store Amenities_14]])</f>
        <v/>
      </c>
      <c r="AU98" s="16" t="str">
        <f>IF(EssoCL_Locs[[#This Row],[Store Amenities_15]]="","",EssoCL_Locs[[#This Row],[Store Amenities_15]])</f>
        <v/>
      </c>
      <c r="AV98" s="16" t="s">
        <v>27</v>
      </c>
      <c r="AX98" s="45" t="str">
        <f t="shared" si="8"/>
        <v>51.2485/-105.966691</v>
      </c>
      <c r="AY98" s="41" t="str">
        <f t="shared" si="6"/>
        <v>[Diesel Efficient;Diesel Efficient]|[Diesel;Diesel]|[Bulk Def;Bulk Def]|[Restaurant;Restaurant]|[Fast Food;Fast Food]|[Parking;Parking]|[Restrooms;Restrooms]|[Store 24/7;Store 24/7]</v>
      </c>
      <c r="AZ98" s="42" t="str">
        <f t="shared" si="7"/>
        <v>[Diesel Efficient;Diesel Efficient]|[Diesel;Diesel]|[Bulk Def;Bulk Def]|[Restaurant;Restaurant]|[Fast Food;Fast Food]|[Parking;Parking]|[Restrooms;Restrooms]|[Store 24/7;Store 24/7]</v>
      </c>
      <c r="BA98" s="14" t="str">
        <f t="shared" si="9"/>
        <v>522574|Davidson|522574 - Davidson|51.2485/-105.966691|HWY 11 &amp; Enterprise Lane||Davidson|SK|S0G 1A0|306-567-3776|CA|||||"[Diesel Efficient;Diesel Efficient]|[Diesel;Diesel]|[Bulk Def;Bulk Def]|[Restaurant;Restaurant]|[Fast Food;Fast Food]|[Parking;Parking]|[Restrooms;Restrooms]|[Store 24/7;Store 24/7]"|"[Diesel Efficient;Diesel Efficient]|[Diesel;Diesel]|[Bulk Def;Bulk Def]|[Restaurant;Restaurant]|[Fast Food;Fast Food]|[Parking;Parking]|[Restrooms;Restrooms]|[Store 24/7;Store 24/7]"|E</v>
      </c>
    </row>
    <row r="99" spans="1:53" x14ac:dyDescent="0.35">
      <c r="A99" s="20"/>
      <c r="B99" s="20" t="str">
        <f>TRIM(SourceTable[[#This Row],[EFS
SITE NUMBER]])</f>
        <v>519403</v>
      </c>
      <c r="C99" s="20" t="str">
        <f>SourceTable[[#This Row],[Location Name]]</f>
        <v>Saskatoon Grasswood Travel Centre</v>
      </c>
      <c r="D99" s="16" t="str">
        <f>EssoCL_Locs[[#This Row],[LocationID]] &amp; " - " &amp; EssoCL_Locs[[#This Row],[Location Name]]</f>
        <v>519403 - Saskatoon Grasswood Travel Centre</v>
      </c>
      <c r="E99" s="35">
        <f>SourceTable[[#This Row],[LATITUDE]]</f>
        <v>52.055971999999997</v>
      </c>
      <c r="F99" s="35">
        <f>SourceTable[[#This Row],[LONGITUDE]]</f>
        <v>-106.60054599999999</v>
      </c>
      <c r="G99" s="35" t="str">
        <f>SourceTable[[#This Row],[Address]]</f>
        <v>Hwy #11 South at Grasswood Road</v>
      </c>
      <c r="H99" s="20"/>
      <c r="I99" s="36" t="str">
        <f>SourceTable[[#This Row],[City]]</f>
        <v>Saskatoon</v>
      </c>
      <c r="J99" s="35" t="str">
        <f>RIGHT(SourceTable[[#This Row],[Province]],2)</f>
        <v>SK</v>
      </c>
      <c r="K99" s="35" t="str">
        <f>SourceTable[[#This Row],[Postal Code ]]</f>
        <v>S7K 8B3</v>
      </c>
      <c r="L99" s="16" t="str">
        <f>SourceTable[[#This Row],[PHONE]]</f>
        <v>306-373-1888</v>
      </c>
      <c r="M99" s="16" t="s">
        <v>42</v>
      </c>
      <c r="N99" s="16"/>
      <c r="O99" s="47" t="str">
        <f>IF(TRIM(SourceTable[[#This Row],[Status]])="Closed","&lt;ul&gt;&lt;li&gt;Temporarily closed.&lt;/li&gt;&lt;/ul&gt;","")</f>
        <v/>
      </c>
      <c r="P99" s="47" t="str">
        <f>IF(TRIM(SourceTable[[#This Row],[Status]])="Closed","Closed;Closed;Closed;Closed;Closed;Closed;Closed;","")</f>
        <v/>
      </c>
      <c r="Q99" s="15"/>
      <c r="R99" s="20" t="str">
        <f>IF(SourceTable[[#This Row],[DIESEL EFFICIENT™]]="Yes","Diesel Efficient","")</f>
        <v/>
      </c>
      <c r="S99" s="20" t="str">
        <f>IF(SourceTable[[#This Row],[DIESEL]]="Yes","Diesel","")</f>
        <v>Diesel</v>
      </c>
      <c r="T99" s="20" t="str">
        <f>IF(SourceTable[[#This Row],[DYED DIESEL]]="Yes","Dyed Diesel","")</f>
        <v>Dyed Diesel</v>
      </c>
      <c r="U99" s="20" t="str">
        <f>IF(SourceTable[[#This Row],[GAS AT CARDLOCK]]="Yes","Gas at Cardlock","")</f>
        <v>Gas at Cardlock</v>
      </c>
      <c r="V99" s="20" t="str">
        <f>IF(SourceTable[[#This Row],[DYED GAS AT CARDLOCK]]="Yes","Dyed Gas At Cardlock","")</f>
        <v/>
      </c>
      <c r="W99" s="20" t="str">
        <f>IF(SourceTable[[#This Row],[BULK DEF]]="Yes","Bulk Def","")</f>
        <v>Bulk Def</v>
      </c>
      <c r="X99" s="16" t="str">
        <f>IF(SourceTable[[#This Row],[RESTAURANT]]="Yes","Restaurant","")</f>
        <v>Restaurant</v>
      </c>
      <c r="Y99" s="16" t="str">
        <f>IF(SourceTable[[#This Row],[FAST FOOD]]="Yes","Fast Food","")</f>
        <v/>
      </c>
      <c r="Z99" s="16" t="str">
        <f>IF(SourceTable[[#This Row],[PARKING]]="Yes","Parking","")</f>
        <v>Parking</v>
      </c>
      <c r="AA99" s="16" t="str">
        <f>IF(SourceTable[[#This Row],[RESTROOMS]]="Yes","Restrooms","")</f>
        <v>Restrooms</v>
      </c>
      <c r="AB99" s="16" t="str">
        <f>IF(SourceTable[[#This Row],[STORE]]="Yes","Store","")</f>
        <v>Store</v>
      </c>
      <c r="AC99" s="16" t="str">
        <f>IF(SourceTable[[#This Row],[STORE 24/7]]="Yes","Store 24/7","")</f>
        <v/>
      </c>
      <c r="AD99" s="16" t="str">
        <f>IF(SourceTable[[#This Row],[SHOWERS]]="Yes","Showers","")</f>
        <v>Showers</v>
      </c>
      <c r="AE99" s="16"/>
      <c r="AF99" s="16"/>
      <c r="AG99" s="16" t="str">
        <f>IF(EssoCL_Locs[[#This Row],[Store Amenities_1]]="","",EssoCL_Locs[[#This Row],[Store Amenities_1]])</f>
        <v/>
      </c>
      <c r="AH99" s="16" t="str">
        <f>IF(EssoCL_Locs[[#This Row],[Store Amenities_2]]="","",EssoCL_Locs[[#This Row],[Store Amenities_2]])</f>
        <v>Diesel</v>
      </c>
      <c r="AI99" s="16" t="str">
        <f>IF(EssoCL_Locs[[#This Row],[Store Amenities_3]]="","",EssoCL_Locs[[#This Row],[Store Amenities_3]])</f>
        <v>Dyed Diesel</v>
      </c>
      <c r="AJ99" s="16" t="str">
        <f>IF(EssoCL_Locs[[#This Row],[Store Amenities_4]]="","",EssoCL_Locs[[#This Row],[Store Amenities_4]])</f>
        <v>Gas at Cardlock</v>
      </c>
      <c r="AK99" s="16" t="str">
        <f>IF(EssoCL_Locs[[#This Row],[Store Amenities_5]]="","",EssoCL_Locs[[#This Row],[Store Amenities_5]])</f>
        <v/>
      </c>
      <c r="AL99" s="16" t="str">
        <f>IF(EssoCL_Locs[[#This Row],[Store Amenities_6]]="","",EssoCL_Locs[[#This Row],[Store Amenities_6]])</f>
        <v>Bulk Def</v>
      </c>
      <c r="AM99" s="16" t="str">
        <f>IF(EssoCL_Locs[[#This Row],[Store Amenities_7]]="","",EssoCL_Locs[[#This Row],[Store Amenities_7]])</f>
        <v>Restaurant</v>
      </c>
      <c r="AN99" s="16" t="str">
        <f>IF(EssoCL_Locs[[#This Row],[Store Amenities_8]]="","",EssoCL_Locs[[#This Row],[Store Amenities_8]])</f>
        <v/>
      </c>
      <c r="AO99" s="16" t="str">
        <f>IF(EssoCL_Locs[[#This Row],[Store Amenities_9]]="","",EssoCL_Locs[[#This Row],[Store Amenities_9]])</f>
        <v>Parking</v>
      </c>
      <c r="AP99" s="16" t="str">
        <f>IF(EssoCL_Locs[[#This Row],[Store Amenities_10]]="","",EssoCL_Locs[[#This Row],[Store Amenities_10]])</f>
        <v>Restrooms</v>
      </c>
      <c r="AQ99" s="16" t="str">
        <f>IF(EssoCL_Locs[[#This Row],[Store Amenities_11]]="","",EssoCL_Locs[[#This Row],[Store Amenities_11]])</f>
        <v>Store</v>
      </c>
      <c r="AR99" s="16" t="str">
        <f>IF(EssoCL_Locs[[#This Row],[Store Amenities_12]]="","",EssoCL_Locs[[#This Row],[Store Amenities_12]])</f>
        <v/>
      </c>
      <c r="AS99" s="16" t="str">
        <f>IF(EssoCL_Locs[[#This Row],[Store Amenities_13]]="","",EssoCL_Locs[[#This Row],[Store Amenities_13]])</f>
        <v>Showers</v>
      </c>
      <c r="AT99" s="16" t="str">
        <f>IF(EssoCL_Locs[[#This Row],[Store Amenities_14]]="","",EssoCL_Locs[[#This Row],[Store Amenities_14]])</f>
        <v/>
      </c>
      <c r="AU99" s="16" t="str">
        <f>IF(EssoCL_Locs[[#This Row],[Store Amenities_15]]="","",EssoCL_Locs[[#This Row],[Store Amenities_15]])</f>
        <v/>
      </c>
      <c r="AV99" s="16" t="s">
        <v>27</v>
      </c>
      <c r="AX99" s="45" t="str">
        <f t="shared" si="8"/>
        <v>52.055972/-106.600546</v>
      </c>
      <c r="AY99" s="41" t="str">
        <f t="shared" ref="AY99:AY130" si="10">_xlfn.TEXTJOIN("|",TRUE,
IF(R99="","","["&amp;R99&amp;";"&amp;R99&amp;"]"),
IF(S99="","","["&amp;S99&amp;";"&amp;S99&amp;"]"),
IF(T99="","","["&amp;T99&amp;";"&amp;T99&amp;"]"),
IF(U99="","","["&amp;U99&amp;";"&amp;U99&amp;"]"),
IF(V99="","","["&amp;V99&amp;";"&amp;V99&amp;"]"),
IF(W99="","","["&amp;W99&amp;";"&amp;W99&amp;"]"),
IF(X99="","","["&amp;X99&amp;";"&amp;X99&amp;"]"),
IF(Y99="","","["&amp;Y99&amp;";"&amp;Y99&amp;"]"),
IF(Z99="","","["&amp;Z99&amp;";"&amp;Z99&amp;"]"),
IF(AA99="","","["&amp;AA99&amp;";"&amp;AA99&amp;"]"),
IF(AB99="","","["&amp;AB99&amp;";"&amp;AB99&amp;"]"),
IF(AC99="","","["&amp;AC99&amp;";"&amp;AC99&amp;"]"),
IF(AD99="","","["&amp;AD99&amp;";"&amp;AD99&amp;"]"),
IF(AE99="","","["&amp;AE99&amp;";"&amp;AE99&amp;"]"),
IF(AF99="","","["&amp;AF99&amp;";"&amp;AF99&amp;"]")
)</f>
        <v>[Diesel;Diesel]|[Dyed Diesel;Dyed Diesel]|[Gas at Cardlock;Gas at Cardlock]|[Bulk Def;Bulk Def]|[Restaurant;Restaurant]|[Parking;Parking]|[Restrooms;Restrooms]|[Store;Store]|[Showers;Showers]</v>
      </c>
      <c r="AZ99" s="42" t="str">
        <f t="shared" ref="AZ99:AZ130" si="11">_xlfn.TEXTJOIN("|",TRUE,
IF(AG99="","","["&amp;AG99&amp;";"&amp;AG99&amp;"]"),
IF(AH99="","","["&amp;AH99&amp;";"&amp;AH99&amp;"]"),
IF(AI99="","","["&amp;AI99&amp;";"&amp;AI99&amp;"]"),
IF(AJ99="","","["&amp;AJ99&amp;";"&amp;AJ99&amp;"]"),
IF(AK99="","","["&amp;AK99&amp;";"&amp;AK99&amp;"]"),
IF(AL99="","","["&amp;AL99&amp;";"&amp;AL99&amp;"]"),
IF(AM99="","","["&amp;AM99&amp;";"&amp;AM99&amp;"]"),
IF(AN99="","","["&amp;AN99&amp;";"&amp;AN99&amp;"]"),
IF(AO99="","","["&amp;AO99&amp;";"&amp;AO99&amp;"]"),
IF(AP99="","","["&amp;AP99&amp;";"&amp;AP99&amp;"]"),
IF(AQ99="","","["&amp;AQ99&amp;";"&amp;AQ99&amp;"]"),
IF(AR99="","","["&amp;AR99&amp;";"&amp;AR99&amp;"]"),
IF(AS99="","","["&amp;AS99&amp;";"&amp;AS99&amp;"]"),
IF(AT99="","","["&amp;AT99&amp;";"&amp;AT99&amp;"]"),
IF(AU99="","","["&amp;AU99&amp;";"&amp;AU99&amp;"]")
)</f>
        <v>[Diesel;Diesel]|[Dyed Diesel;Dyed Diesel]|[Gas at Cardlock;Gas at Cardlock]|[Bulk Def;Bulk Def]|[Restaurant;Restaurant]|[Parking;Parking]|[Restrooms;Restrooms]|[Store;Store]|[Showers;Showers]</v>
      </c>
      <c r="BA99" s="14" t="str">
        <f t="shared" si="9"/>
        <v>519403|Saskatoon Grasswood Travel Centre|519403 - Saskatoon Grasswood Travel Centre|52.055972/-106.600546|Hwy #11 South at Grasswood Road||Saskatoon|SK|S7K 8B3|306-373-1888|CA|||||"[Diesel;Diesel]|[Dyed Diesel;Dyed Diesel]|[Gas at Cardlock;Gas at Cardlock]|[Bulk Def;Bulk Def]|[Restaurant;Restaurant]|[Parking;Parking]|[Restrooms;Restrooms]|[Store;Store]|[Showers;Showers]"|"[Diesel;Diesel]|[Dyed Diesel;Dyed Diesel]|[Gas at Cardlock;Gas at Cardlock]|[Bulk Def;Bulk Def]|[Restaurant;Restaurant]|[Parking;Parking]|[Restrooms;Restrooms]|[Store;Store]|[Showers;Showers]"|E</v>
      </c>
    </row>
    <row r="100" spans="1:53" x14ac:dyDescent="0.35">
      <c r="A100" s="20"/>
      <c r="B100" s="20" t="str">
        <f>TRIM(SourceTable[[#This Row],[EFS
SITE NUMBER]])</f>
        <v>519354</v>
      </c>
      <c r="C100" s="20" t="str">
        <f>SourceTable[[#This Row],[Location Name]]</f>
        <v>Fort McMurray</v>
      </c>
      <c r="D100" s="16" t="str">
        <f>EssoCL_Locs[[#This Row],[LocationID]] &amp; " - " &amp; EssoCL_Locs[[#This Row],[Location Name]]</f>
        <v>519354 - Fort McMurray</v>
      </c>
      <c r="E100" s="35">
        <f>SourceTable[[#This Row],[LATITUDE]]</f>
        <v>56.666164999999999</v>
      </c>
      <c r="F100" s="35">
        <f>SourceTable[[#This Row],[LONGITUDE]]</f>
        <v>-111.327623</v>
      </c>
      <c r="G100" s="35" t="str">
        <f>SourceTable[[#This Row],[Address]]</f>
        <v>160 MacKay Crescent</v>
      </c>
      <c r="H100" s="20"/>
      <c r="I100" s="36" t="str">
        <f>SourceTable[[#This Row],[City]]</f>
        <v>Fort McMurray</v>
      </c>
      <c r="J100" s="35" t="str">
        <f>RIGHT(SourceTable[[#This Row],[Province]],2)</f>
        <v>AB</v>
      </c>
      <c r="K100" s="35" t="str">
        <f>SourceTable[[#This Row],[Postal Code ]]</f>
        <v>T9H 4W8</v>
      </c>
      <c r="L100" s="16" t="str">
        <f>SourceTable[[#This Row],[PHONE]]</f>
        <v>780-743-2381</v>
      </c>
      <c r="M100" s="16" t="s">
        <v>42</v>
      </c>
      <c r="N100" s="16"/>
      <c r="O100" s="47" t="str">
        <f>IF(TRIM(SourceTable[[#This Row],[Status]])="Closed","&lt;ul&gt;&lt;li&gt;Temporarily closed.&lt;/li&gt;&lt;/ul&gt;","")</f>
        <v/>
      </c>
      <c r="P100" s="47" t="str">
        <f>IF(TRIM(SourceTable[[#This Row],[Status]])="Closed","Closed;Closed;Closed;Closed;Closed;Closed;Closed;","")</f>
        <v/>
      </c>
      <c r="Q100" s="15"/>
      <c r="R100" s="20" t="str">
        <f>IF(SourceTable[[#This Row],[DIESEL EFFICIENT™]]="Yes","Diesel Efficient","")</f>
        <v>Diesel Efficient</v>
      </c>
      <c r="S100" s="20" t="str">
        <f>IF(SourceTable[[#This Row],[DIESEL]]="Yes","Diesel","")</f>
        <v>Diesel</v>
      </c>
      <c r="T100" s="20" t="str">
        <f>IF(SourceTable[[#This Row],[DYED DIESEL]]="Yes","Dyed Diesel","")</f>
        <v>Dyed Diesel</v>
      </c>
      <c r="U100" s="20" t="str">
        <f>IF(SourceTable[[#This Row],[GAS AT CARDLOCK]]="Yes","Gas at Cardlock","")</f>
        <v>Gas at Cardlock</v>
      </c>
      <c r="V100" s="20" t="str">
        <f>IF(SourceTable[[#This Row],[DYED GAS AT CARDLOCK]]="Yes","Dyed Gas At Cardlock","")</f>
        <v/>
      </c>
      <c r="W100" s="20" t="str">
        <f>IF(SourceTable[[#This Row],[BULK DEF]]="Yes","Bulk Def","")</f>
        <v/>
      </c>
      <c r="X100" s="16" t="str">
        <f>IF(SourceTable[[#This Row],[RESTAURANT]]="Yes","Restaurant","")</f>
        <v/>
      </c>
      <c r="Y100" s="16" t="str">
        <f>IF(SourceTable[[#This Row],[FAST FOOD]]="Yes","Fast Food","")</f>
        <v/>
      </c>
      <c r="Z100" s="16" t="str">
        <f>IF(SourceTable[[#This Row],[PARKING]]="Yes","Parking","")</f>
        <v/>
      </c>
      <c r="AA100" s="16" t="str">
        <f>IF(SourceTable[[#This Row],[RESTROOMS]]="Yes","Restrooms","")</f>
        <v>Restrooms</v>
      </c>
      <c r="AB100" s="16" t="str">
        <f>IF(SourceTable[[#This Row],[STORE]]="Yes","Store","")</f>
        <v/>
      </c>
      <c r="AC100" s="16" t="str">
        <f>IF(SourceTable[[#This Row],[STORE 24/7]]="Yes","Store 24/7","")</f>
        <v/>
      </c>
      <c r="AD100" s="16" t="str">
        <f>IF(SourceTable[[#This Row],[SHOWERS]]="Yes","Showers","")</f>
        <v/>
      </c>
      <c r="AE100" s="16"/>
      <c r="AF100" s="16"/>
      <c r="AG100" s="16" t="str">
        <f>IF(EssoCL_Locs[[#This Row],[Store Amenities_1]]="","",EssoCL_Locs[[#This Row],[Store Amenities_1]])</f>
        <v>Diesel Efficient</v>
      </c>
      <c r="AH100" s="16" t="str">
        <f>IF(EssoCL_Locs[[#This Row],[Store Amenities_2]]="","",EssoCL_Locs[[#This Row],[Store Amenities_2]])</f>
        <v>Diesel</v>
      </c>
      <c r="AI100" s="16" t="str">
        <f>IF(EssoCL_Locs[[#This Row],[Store Amenities_3]]="","",EssoCL_Locs[[#This Row],[Store Amenities_3]])</f>
        <v>Dyed Diesel</v>
      </c>
      <c r="AJ100" s="16" t="str">
        <f>IF(EssoCL_Locs[[#This Row],[Store Amenities_4]]="","",EssoCL_Locs[[#This Row],[Store Amenities_4]])</f>
        <v>Gas at Cardlock</v>
      </c>
      <c r="AK100" s="16" t="str">
        <f>IF(EssoCL_Locs[[#This Row],[Store Amenities_5]]="","",EssoCL_Locs[[#This Row],[Store Amenities_5]])</f>
        <v/>
      </c>
      <c r="AL100" s="16" t="str">
        <f>IF(EssoCL_Locs[[#This Row],[Store Amenities_6]]="","",EssoCL_Locs[[#This Row],[Store Amenities_6]])</f>
        <v/>
      </c>
      <c r="AM100" s="16" t="str">
        <f>IF(EssoCL_Locs[[#This Row],[Store Amenities_7]]="","",EssoCL_Locs[[#This Row],[Store Amenities_7]])</f>
        <v/>
      </c>
      <c r="AN100" s="16" t="str">
        <f>IF(EssoCL_Locs[[#This Row],[Store Amenities_8]]="","",EssoCL_Locs[[#This Row],[Store Amenities_8]])</f>
        <v/>
      </c>
      <c r="AO100" s="16" t="str">
        <f>IF(EssoCL_Locs[[#This Row],[Store Amenities_9]]="","",EssoCL_Locs[[#This Row],[Store Amenities_9]])</f>
        <v/>
      </c>
      <c r="AP100" s="16" t="str">
        <f>IF(EssoCL_Locs[[#This Row],[Store Amenities_10]]="","",EssoCL_Locs[[#This Row],[Store Amenities_10]])</f>
        <v>Restrooms</v>
      </c>
      <c r="AQ100" s="16" t="str">
        <f>IF(EssoCL_Locs[[#This Row],[Store Amenities_11]]="","",EssoCL_Locs[[#This Row],[Store Amenities_11]])</f>
        <v/>
      </c>
      <c r="AR100" s="16" t="str">
        <f>IF(EssoCL_Locs[[#This Row],[Store Amenities_12]]="","",EssoCL_Locs[[#This Row],[Store Amenities_12]])</f>
        <v/>
      </c>
      <c r="AS100" s="16" t="str">
        <f>IF(EssoCL_Locs[[#This Row],[Store Amenities_13]]="","",EssoCL_Locs[[#This Row],[Store Amenities_13]])</f>
        <v/>
      </c>
      <c r="AT100" s="16" t="str">
        <f>IF(EssoCL_Locs[[#This Row],[Store Amenities_14]]="","",EssoCL_Locs[[#This Row],[Store Amenities_14]])</f>
        <v/>
      </c>
      <c r="AU100" s="16" t="str">
        <f>IF(EssoCL_Locs[[#This Row],[Store Amenities_15]]="","",EssoCL_Locs[[#This Row],[Store Amenities_15]])</f>
        <v/>
      </c>
      <c r="AV100" s="16" t="s">
        <v>27</v>
      </c>
      <c r="AX100" s="45" t="str">
        <f t="shared" si="8"/>
        <v>56.666165/-111.327623</v>
      </c>
      <c r="AY100" s="41" t="str">
        <f t="shared" si="10"/>
        <v>[Diesel Efficient;Diesel Efficient]|[Diesel;Diesel]|[Dyed Diesel;Dyed Diesel]|[Gas at Cardlock;Gas at Cardlock]|[Restrooms;Restrooms]</v>
      </c>
      <c r="AZ100" s="42" t="str">
        <f t="shared" si="11"/>
        <v>[Diesel Efficient;Diesel Efficient]|[Diesel;Diesel]|[Dyed Diesel;Dyed Diesel]|[Gas at Cardlock;Gas at Cardlock]|[Restrooms;Restrooms]</v>
      </c>
      <c r="BA100" s="14" t="str">
        <f t="shared" si="9"/>
        <v>519354|Fort McMurray|519354 - Fort McMurray|56.666165/-111.327623|160 MacKay Crescent||Fort McMurray|AB|T9H 4W8|780-743-2381|CA|||||"[Diesel Efficient;Diesel Efficient]|[Diesel;Diesel]|[Dyed Diesel;Dyed Diesel]|[Gas at Cardlock;Gas at Cardlock]|[Restrooms;Restrooms]"|"[Diesel Efficient;Diesel Efficient]|[Diesel;Diesel]|[Dyed Diesel;Dyed Diesel]|[Gas at Cardlock;Gas at Cardlock]|[Restrooms;Restrooms]"|E</v>
      </c>
    </row>
    <row r="101" spans="1:53" x14ac:dyDescent="0.35">
      <c r="A101" s="20"/>
      <c r="B101" s="20" t="str">
        <f>TRIM(SourceTable[[#This Row],[EFS
SITE NUMBER]])</f>
        <v>524599</v>
      </c>
      <c r="C101" s="20" t="str">
        <f>SourceTable[[#This Row],[Location Name]]</f>
        <v>Rycroft</v>
      </c>
      <c r="D101" s="16" t="str">
        <f>EssoCL_Locs[[#This Row],[LocationID]] &amp; " - " &amp; EssoCL_Locs[[#This Row],[Location Name]]</f>
        <v>524599 - Rycroft</v>
      </c>
      <c r="E101" s="35">
        <f>SourceTable[[#This Row],[LATITUDE]]</f>
        <v>55.756799999999998</v>
      </c>
      <c r="F101" s="35">
        <f>SourceTable[[#This Row],[LONGITUDE]]</f>
        <v>-118.698606</v>
      </c>
      <c r="G101" s="35" t="str">
        <f>SourceTable[[#This Row],[Address]]</f>
        <v>4923 43 St</v>
      </c>
      <c r="H101" s="20"/>
      <c r="I101" s="36" t="str">
        <f>SourceTable[[#This Row],[City]]</f>
        <v>Rycroft</v>
      </c>
      <c r="J101" s="35" t="str">
        <f>RIGHT(SourceTable[[#This Row],[Province]],2)</f>
        <v>AB</v>
      </c>
      <c r="K101" s="35" t="str">
        <f>SourceTable[[#This Row],[Postal Code ]]</f>
        <v>T0H 3A0</v>
      </c>
      <c r="L101" s="16" t="str">
        <f>SourceTable[[#This Row],[PHONE]]</f>
        <v>780-765-2968</v>
      </c>
      <c r="M101" s="16" t="s">
        <v>42</v>
      </c>
      <c r="N101" s="16"/>
      <c r="O101" s="47" t="str">
        <f>IF(TRIM(SourceTable[[#This Row],[Status]])="Closed","&lt;ul&gt;&lt;li&gt;Temporarily closed.&lt;/li&gt;&lt;/ul&gt;","")</f>
        <v/>
      </c>
      <c r="P101" s="47" t="str">
        <f>IF(TRIM(SourceTable[[#This Row],[Status]])="Closed","Closed;Closed;Closed;Closed;Closed;Closed;Closed;","")</f>
        <v/>
      </c>
      <c r="Q101" s="15"/>
      <c r="R101" s="20" t="str">
        <f>IF(SourceTable[[#This Row],[DIESEL EFFICIENT™]]="Yes","Diesel Efficient","")</f>
        <v/>
      </c>
      <c r="S101" s="20" t="str">
        <f>IF(SourceTable[[#This Row],[DIESEL]]="Yes","Diesel","")</f>
        <v>Diesel</v>
      </c>
      <c r="T101" s="20" t="str">
        <f>IF(SourceTable[[#This Row],[DYED DIESEL]]="Yes","Dyed Diesel","")</f>
        <v/>
      </c>
      <c r="U101" s="20" t="str">
        <f>IF(SourceTable[[#This Row],[GAS AT CARDLOCK]]="Yes","Gas at Cardlock","")</f>
        <v>Gas at Cardlock</v>
      </c>
      <c r="V101" s="20" t="str">
        <f>IF(SourceTable[[#This Row],[DYED GAS AT CARDLOCK]]="Yes","Dyed Gas At Cardlock","")</f>
        <v/>
      </c>
      <c r="W101" s="20" t="str">
        <f>IF(SourceTable[[#This Row],[BULK DEF]]="Yes","Bulk Def","")</f>
        <v/>
      </c>
      <c r="X101" s="16" t="str">
        <f>IF(SourceTable[[#This Row],[RESTAURANT]]="Yes","Restaurant","")</f>
        <v>Restaurant</v>
      </c>
      <c r="Y101" s="16" t="str">
        <f>IF(SourceTable[[#This Row],[FAST FOOD]]="Yes","Fast Food","")</f>
        <v/>
      </c>
      <c r="Z101" s="16" t="str">
        <f>IF(SourceTable[[#This Row],[PARKING]]="Yes","Parking","")</f>
        <v>Parking</v>
      </c>
      <c r="AA101" s="16" t="str">
        <f>IF(SourceTable[[#This Row],[RESTROOMS]]="Yes","Restrooms","")</f>
        <v>Restrooms</v>
      </c>
      <c r="AB101" s="16" t="str">
        <f>IF(SourceTable[[#This Row],[STORE]]="Yes","Store","")</f>
        <v>Store</v>
      </c>
      <c r="AC101" s="16" t="str">
        <f>IF(SourceTable[[#This Row],[STORE 24/7]]="Yes","Store 24/7","")</f>
        <v/>
      </c>
      <c r="AD101" s="16" t="str">
        <f>IF(SourceTable[[#This Row],[SHOWERS]]="Yes","Showers","")</f>
        <v/>
      </c>
      <c r="AE101" s="16"/>
      <c r="AF101" s="16"/>
      <c r="AG101" s="16" t="str">
        <f>IF(EssoCL_Locs[[#This Row],[Store Amenities_1]]="","",EssoCL_Locs[[#This Row],[Store Amenities_1]])</f>
        <v/>
      </c>
      <c r="AH101" s="16" t="str">
        <f>IF(EssoCL_Locs[[#This Row],[Store Amenities_2]]="","",EssoCL_Locs[[#This Row],[Store Amenities_2]])</f>
        <v>Diesel</v>
      </c>
      <c r="AI101" s="16" t="str">
        <f>IF(EssoCL_Locs[[#This Row],[Store Amenities_3]]="","",EssoCL_Locs[[#This Row],[Store Amenities_3]])</f>
        <v/>
      </c>
      <c r="AJ101" s="16" t="str">
        <f>IF(EssoCL_Locs[[#This Row],[Store Amenities_4]]="","",EssoCL_Locs[[#This Row],[Store Amenities_4]])</f>
        <v>Gas at Cardlock</v>
      </c>
      <c r="AK101" s="16" t="str">
        <f>IF(EssoCL_Locs[[#This Row],[Store Amenities_5]]="","",EssoCL_Locs[[#This Row],[Store Amenities_5]])</f>
        <v/>
      </c>
      <c r="AL101" s="16" t="str">
        <f>IF(EssoCL_Locs[[#This Row],[Store Amenities_6]]="","",EssoCL_Locs[[#This Row],[Store Amenities_6]])</f>
        <v/>
      </c>
      <c r="AM101" s="16" t="str">
        <f>IF(EssoCL_Locs[[#This Row],[Store Amenities_7]]="","",EssoCL_Locs[[#This Row],[Store Amenities_7]])</f>
        <v>Restaurant</v>
      </c>
      <c r="AN101" s="16" t="str">
        <f>IF(EssoCL_Locs[[#This Row],[Store Amenities_8]]="","",EssoCL_Locs[[#This Row],[Store Amenities_8]])</f>
        <v/>
      </c>
      <c r="AO101" s="16" t="str">
        <f>IF(EssoCL_Locs[[#This Row],[Store Amenities_9]]="","",EssoCL_Locs[[#This Row],[Store Amenities_9]])</f>
        <v>Parking</v>
      </c>
      <c r="AP101" s="16" t="str">
        <f>IF(EssoCL_Locs[[#This Row],[Store Amenities_10]]="","",EssoCL_Locs[[#This Row],[Store Amenities_10]])</f>
        <v>Restrooms</v>
      </c>
      <c r="AQ101" s="16" t="str">
        <f>IF(EssoCL_Locs[[#This Row],[Store Amenities_11]]="","",EssoCL_Locs[[#This Row],[Store Amenities_11]])</f>
        <v>Store</v>
      </c>
      <c r="AR101" s="16" t="str">
        <f>IF(EssoCL_Locs[[#This Row],[Store Amenities_12]]="","",EssoCL_Locs[[#This Row],[Store Amenities_12]])</f>
        <v/>
      </c>
      <c r="AS101" s="16" t="str">
        <f>IF(EssoCL_Locs[[#This Row],[Store Amenities_13]]="","",EssoCL_Locs[[#This Row],[Store Amenities_13]])</f>
        <v/>
      </c>
      <c r="AT101" s="16" t="str">
        <f>IF(EssoCL_Locs[[#This Row],[Store Amenities_14]]="","",EssoCL_Locs[[#This Row],[Store Amenities_14]])</f>
        <v/>
      </c>
      <c r="AU101" s="16" t="str">
        <f>IF(EssoCL_Locs[[#This Row],[Store Amenities_15]]="","",EssoCL_Locs[[#This Row],[Store Amenities_15]])</f>
        <v/>
      </c>
      <c r="AV101" s="16" t="s">
        <v>27</v>
      </c>
      <c r="AX101" s="45" t="str">
        <f t="shared" si="8"/>
        <v>55.7568/-118.698606</v>
      </c>
      <c r="AY101" s="41" t="str">
        <f t="shared" si="10"/>
        <v>[Diesel;Diesel]|[Gas at Cardlock;Gas at Cardlock]|[Restaurant;Restaurant]|[Parking;Parking]|[Restrooms;Restrooms]|[Store;Store]</v>
      </c>
      <c r="AZ101" s="42" t="str">
        <f t="shared" si="11"/>
        <v>[Diesel;Diesel]|[Gas at Cardlock;Gas at Cardlock]|[Restaurant;Restaurant]|[Parking;Parking]|[Restrooms;Restrooms]|[Store;Store]</v>
      </c>
      <c r="BA101" s="14" t="str">
        <f t="shared" si="9"/>
        <v>524599|Rycroft|524599 - Rycroft|55.7568/-118.698606|4923 43 St||Rycroft|AB|T0H 3A0|780-765-2968|CA|||||"[Diesel;Diesel]|[Gas at Cardlock;Gas at Cardlock]|[Restaurant;Restaurant]|[Parking;Parking]|[Restrooms;Restrooms]|[Store;Store]"|"[Diesel;Diesel]|[Gas at Cardlock;Gas at Cardlock]|[Restaurant;Restaurant]|[Parking;Parking]|[Restrooms;Restrooms]|[Store;Store]"|E</v>
      </c>
    </row>
    <row r="102" spans="1:53" x14ac:dyDescent="0.35">
      <c r="A102" s="20"/>
      <c r="B102" s="20" t="str">
        <f>TRIM(SourceTable[[#This Row],[EFS
SITE NUMBER]])</f>
        <v>524607</v>
      </c>
      <c r="C102" s="20" t="str">
        <f>SourceTable[[#This Row],[Location Name]]</f>
        <v>Clairmont Travel Centre</v>
      </c>
      <c r="D102" s="16" t="str">
        <f>EssoCL_Locs[[#This Row],[LocationID]] &amp; " - " &amp; EssoCL_Locs[[#This Row],[Location Name]]</f>
        <v>524607 - Clairmont Travel Centre</v>
      </c>
      <c r="E102" s="35">
        <f>SourceTable[[#This Row],[LATITUDE]]</f>
        <v>55.233966000000002</v>
      </c>
      <c r="F102" s="35">
        <f>SourceTable[[#This Row],[LONGITUDE]]</f>
        <v>-118.793521</v>
      </c>
      <c r="G102" s="35" t="str">
        <f>SourceTable[[#This Row],[Address]]</f>
        <v>7201 99 St</v>
      </c>
      <c r="H102" s="20"/>
      <c r="I102" s="36" t="str">
        <f>SourceTable[[#This Row],[City]]</f>
        <v>Clairmont</v>
      </c>
      <c r="J102" s="35" t="str">
        <f>RIGHT(SourceTable[[#This Row],[Province]],2)</f>
        <v>AB</v>
      </c>
      <c r="K102" s="35" t="str">
        <f>SourceTable[[#This Row],[Postal Code ]]</f>
        <v>T0H 0W0</v>
      </c>
      <c r="L102" s="16" t="str">
        <f>SourceTable[[#This Row],[PHONE]]</f>
        <v xml:space="preserve"> 780-814-7174</v>
      </c>
      <c r="M102" s="16" t="s">
        <v>42</v>
      </c>
      <c r="N102" s="16"/>
      <c r="O102" s="47" t="str">
        <f>IF(TRIM(SourceTable[[#This Row],[Status]])="Closed","&lt;ul&gt;&lt;li&gt;Temporarily closed.&lt;/li&gt;&lt;/ul&gt;","")</f>
        <v/>
      </c>
      <c r="P102" s="47" t="str">
        <f>IF(TRIM(SourceTable[[#This Row],[Status]])="Closed","Closed;Closed;Closed;Closed;Closed;Closed;Closed;","")</f>
        <v/>
      </c>
      <c r="Q102" s="15"/>
      <c r="R102" s="20" t="str">
        <f>IF(SourceTable[[#This Row],[DIESEL EFFICIENT™]]="Yes","Diesel Efficient","")</f>
        <v>Diesel Efficient</v>
      </c>
      <c r="S102" s="20" t="str">
        <f>IF(SourceTable[[#This Row],[DIESEL]]="Yes","Diesel","")</f>
        <v>Diesel</v>
      </c>
      <c r="T102" s="20" t="str">
        <f>IF(SourceTable[[#This Row],[DYED DIESEL]]="Yes","Dyed Diesel","")</f>
        <v/>
      </c>
      <c r="U102" s="20" t="str">
        <f>IF(SourceTable[[#This Row],[GAS AT CARDLOCK]]="Yes","Gas at Cardlock","")</f>
        <v/>
      </c>
      <c r="V102" s="20" t="str">
        <f>IF(SourceTable[[#This Row],[DYED GAS AT CARDLOCK]]="Yes","Dyed Gas At Cardlock","")</f>
        <v/>
      </c>
      <c r="W102" s="20" t="str">
        <f>IF(SourceTable[[#This Row],[BULK DEF]]="Yes","Bulk Def","")</f>
        <v/>
      </c>
      <c r="X102" s="16" t="str">
        <f>IF(SourceTable[[#This Row],[RESTAURANT]]="Yes","Restaurant","")</f>
        <v>Restaurant</v>
      </c>
      <c r="Y102" s="16" t="str">
        <f>IF(SourceTable[[#This Row],[FAST FOOD]]="Yes","Fast Food","")</f>
        <v/>
      </c>
      <c r="Z102" s="16" t="str">
        <f>IF(SourceTable[[#This Row],[PARKING]]="Yes","Parking","")</f>
        <v>Parking</v>
      </c>
      <c r="AA102" s="16" t="str">
        <f>IF(SourceTable[[#This Row],[RESTROOMS]]="Yes","Restrooms","")</f>
        <v>Restrooms</v>
      </c>
      <c r="AB102" s="16" t="str">
        <f>IF(SourceTable[[#This Row],[STORE]]="Yes","Store","")</f>
        <v/>
      </c>
      <c r="AC102" s="16" t="str">
        <f>IF(SourceTable[[#This Row],[STORE 24/7]]="Yes","Store 24/7","")</f>
        <v>Store 24/7</v>
      </c>
      <c r="AD102" s="16" t="str">
        <f>IF(SourceTable[[#This Row],[SHOWERS]]="Yes","Showers","")</f>
        <v>Showers</v>
      </c>
      <c r="AE102" s="16"/>
      <c r="AF102" s="16"/>
      <c r="AG102" s="16" t="str">
        <f>IF(EssoCL_Locs[[#This Row],[Store Amenities_1]]="","",EssoCL_Locs[[#This Row],[Store Amenities_1]])</f>
        <v>Diesel Efficient</v>
      </c>
      <c r="AH102" s="16" t="str">
        <f>IF(EssoCL_Locs[[#This Row],[Store Amenities_2]]="","",EssoCL_Locs[[#This Row],[Store Amenities_2]])</f>
        <v>Diesel</v>
      </c>
      <c r="AI102" s="16" t="str">
        <f>IF(EssoCL_Locs[[#This Row],[Store Amenities_3]]="","",EssoCL_Locs[[#This Row],[Store Amenities_3]])</f>
        <v/>
      </c>
      <c r="AJ102" s="16" t="str">
        <f>IF(EssoCL_Locs[[#This Row],[Store Amenities_4]]="","",EssoCL_Locs[[#This Row],[Store Amenities_4]])</f>
        <v/>
      </c>
      <c r="AK102" s="16" t="str">
        <f>IF(EssoCL_Locs[[#This Row],[Store Amenities_5]]="","",EssoCL_Locs[[#This Row],[Store Amenities_5]])</f>
        <v/>
      </c>
      <c r="AL102" s="16" t="str">
        <f>IF(EssoCL_Locs[[#This Row],[Store Amenities_6]]="","",EssoCL_Locs[[#This Row],[Store Amenities_6]])</f>
        <v/>
      </c>
      <c r="AM102" s="16" t="str">
        <f>IF(EssoCL_Locs[[#This Row],[Store Amenities_7]]="","",EssoCL_Locs[[#This Row],[Store Amenities_7]])</f>
        <v>Restaurant</v>
      </c>
      <c r="AN102" s="16" t="str">
        <f>IF(EssoCL_Locs[[#This Row],[Store Amenities_8]]="","",EssoCL_Locs[[#This Row],[Store Amenities_8]])</f>
        <v/>
      </c>
      <c r="AO102" s="16" t="str">
        <f>IF(EssoCL_Locs[[#This Row],[Store Amenities_9]]="","",EssoCL_Locs[[#This Row],[Store Amenities_9]])</f>
        <v>Parking</v>
      </c>
      <c r="AP102" s="16" t="str">
        <f>IF(EssoCL_Locs[[#This Row],[Store Amenities_10]]="","",EssoCL_Locs[[#This Row],[Store Amenities_10]])</f>
        <v>Restrooms</v>
      </c>
      <c r="AQ102" s="16" t="str">
        <f>IF(EssoCL_Locs[[#This Row],[Store Amenities_11]]="","",EssoCL_Locs[[#This Row],[Store Amenities_11]])</f>
        <v/>
      </c>
      <c r="AR102" s="16" t="str">
        <f>IF(EssoCL_Locs[[#This Row],[Store Amenities_12]]="","",EssoCL_Locs[[#This Row],[Store Amenities_12]])</f>
        <v>Store 24/7</v>
      </c>
      <c r="AS102" s="16" t="str">
        <f>IF(EssoCL_Locs[[#This Row],[Store Amenities_13]]="","",EssoCL_Locs[[#This Row],[Store Amenities_13]])</f>
        <v>Showers</v>
      </c>
      <c r="AT102" s="16" t="str">
        <f>IF(EssoCL_Locs[[#This Row],[Store Amenities_14]]="","",EssoCL_Locs[[#This Row],[Store Amenities_14]])</f>
        <v/>
      </c>
      <c r="AU102" s="16" t="str">
        <f>IF(EssoCL_Locs[[#This Row],[Store Amenities_15]]="","",EssoCL_Locs[[#This Row],[Store Amenities_15]])</f>
        <v/>
      </c>
      <c r="AV102" s="16" t="s">
        <v>27</v>
      </c>
      <c r="AX102" s="45" t="str">
        <f t="shared" si="8"/>
        <v>55.233966/-118.793521</v>
      </c>
      <c r="AY102" s="41" t="str">
        <f t="shared" si="10"/>
        <v>[Diesel Efficient;Diesel Efficient]|[Diesel;Diesel]|[Restaurant;Restaurant]|[Parking;Parking]|[Restrooms;Restrooms]|[Store 24/7;Store 24/7]|[Showers;Showers]</v>
      </c>
      <c r="AZ102" s="42" t="str">
        <f t="shared" si="11"/>
        <v>[Diesel Efficient;Diesel Efficient]|[Diesel;Diesel]|[Restaurant;Restaurant]|[Parking;Parking]|[Restrooms;Restrooms]|[Store 24/7;Store 24/7]|[Showers;Showers]</v>
      </c>
      <c r="BA102" s="14" t="str">
        <f t="shared" si="9"/>
        <v>524607|Clairmont Travel Centre|524607 - Clairmont Travel Centre|55.233966/-118.793521|7201 99 St||Clairmont|AB|T0H 0W0| 780-814-7174|CA|||||"[Diesel Efficient;Diesel Efficient]|[Diesel;Diesel]|[Restaurant;Restaurant]|[Parking;Parking]|[Restrooms;Restrooms]|[Store 24/7;Store 24/7]|[Showers;Showers]"|"[Diesel Efficient;Diesel Efficient]|[Diesel;Diesel]|[Restaurant;Restaurant]|[Parking;Parking]|[Restrooms;Restrooms]|[Store 24/7;Store 24/7]|[Showers;Showers]"|E</v>
      </c>
    </row>
    <row r="103" spans="1:53" x14ac:dyDescent="0.35">
      <c r="A103" s="20"/>
      <c r="B103" s="20" t="str">
        <f>TRIM(SourceTable[[#This Row],[EFS
SITE NUMBER]])</f>
        <v>524611</v>
      </c>
      <c r="C103" s="20" t="str">
        <f>SourceTable[[#This Row],[Location Name]]</f>
        <v>Whitecourt</v>
      </c>
      <c r="D103" s="16" t="str">
        <f>EssoCL_Locs[[#This Row],[LocationID]] &amp; " - " &amp; EssoCL_Locs[[#This Row],[Location Name]]</f>
        <v>524611 - Whitecourt</v>
      </c>
      <c r="E103" s="35">
        <f>SourceTable[[#This Row],[LATITUDE]]</f>
        <v>54.191370999999997</v>
      </c>
      <c r="F103" s="35">
        <f>SourceTable[[#This Row],[LONGITUDE]]</f>
        <v>-115.788686</v>
      </c>
      <c r="G103" s="35" t="str">
        <f>SourceTable[[#This Row],[Address]]</f>
        <v>Jct Hwy 43 &amp; 32</v>
      </c>
      <c r="H103" s="20"/>
      <c r="I103" s="36" t="str">
        <f>SourceTable[[#This Row],[City]]</f>
        <v>Whitecourt</v>
      </c>
      <c r="J103" s="35" t="str">
        <f>RIGHT(SourceTable[[#This Row],[Province]],2)</f>
        <v>AB</v>
      </c>
      <c r="K103" s="35" t="str">
        <f>SourceTable[[#This Row],[Postal Code ]]</f>
        <v>T7S 1N3</v>
      </c>
      <c r="L103" s="16" t="str">
        <f>SourceTable[[#This Row],[PHONE]]</f>
        <v>780-706-7493</v>
      </c>
      <c r="M103" s="16" t="s">
        <v>42</v>
      </c>
      <c r="N103" s="16"/>
      <c r="O103" s="47" t="str">
        <f>IF(TRIM(SourceTable[[#This Row],[Status]])="Closed","&lt;ul&gt;&lt;li&gt;Temporarily closed.&lt;/li&gt;&lt;/ul&gt;","")</f>
        <v/>
      </c>
      <c r="P103" s="47" t="str">
        <f>IF(TRIM(SourceTable[[#This Row],[Status]])="Closed","Closed;Closed;Closed;Closed;Closed;Closed;Closed;","")</f>
        <v/>
      </c>
      <c r="Q103" s="15"/>
      <c r="R103" s="20" t="str">
        <f>IF(SourceTable[[#This Row],[DIESEL EFFICIENT™]]="Yes","Diesel Efficient","")</f>
        <v/>
      </c>
      <c r="S103" s="20" t="str">
        <f>IF(SourceTable[[#This Row],[DIESEL]]="Yes","Diesel","")</f>
        <v>Diesel</v>
      </c>
      <c r="T103" s="20" t="str">
        <f>IF(SourceTable[[#This Row],[DYED DIESEL]]="Yes","Dyed Diesel","")</f>
        <v/>
      </c>
      <c r="U103" s="20" t="str">
        <f>IF(SourceTable[[#This Row],[GAS AT CARDLOCK]]="Yes","Gas at Cardlock","")</f>
        <v/>
      </c>
      <c r="V103" s="20" t="str">
        <f>IF(SourceTable[[#This Row],[DYED GAS AT CARDLOCK]]="Yes","Dyed Gas At Cardlock","")</f>
        <v/>
      </c>
      <c r="W103" s="20" t="str">
        <f>IF(SourceTable[[#This Row],[BULK DEF]]="Yes","Bulk Def","")</f>
        <v/>
      </c>
      <c r="X103" s="16" t="str">
        <f>IF(SourceTable[[#This Row],[RESTAURANT]]="Yes","Restaurant","")</f>
        <v>Restaurant</v>
      </c>
      <c r="Y103" s="16" t="str">
        <f>IF(SourceTable[[#This Row],[FAST FOOD]]="Yes","Fast Food","")</f>
        <v/>
      </c>
      <c r="Z103" s="16" t="str">
        <f>IF(SourceTable[[#This Row],[PARKING]]="Yes","Parking","")</f>
        <v>Parking</v>
      </c>
      <c r="AA103" s="16" t="str">
        <f>IF(SourceTable[[#This Row],[RESTROOMS]]="Yes","Restrooms","")</f>
        <v>Restrooms</v>
      </c>
      <c r="AB103" s="16" t="str">
        <f>IF(SourceTable[[#This Row],[STORE]]="Yes","Store","")</f>
        <v>Store</v>
      </c>
      <c r="AC103" s="16" t="str">
        <f>IF(SourceTable[[#This Row],[STORE 24/7]]="Yes","Store 24/7","")</f>
        <v/>
      </c>
      <c r="AD103" s="16" t="str">
        <f>IF(SourceTable[[#This Row],[SHOWERS]]="Yes","Showers","")</f>
        <v>Showers</v>
      </c>
      <c r="AE103" s="16"/>
      <c r="AF103" s="16"/>
      <c r="AG103" s="16" t="str">
        <f>IF(EssoCL_Locs[[#This Row],[Store Amenities_1]]="","",EssoCL_Locs[[#This Row],[Store Amenities_1]])</f>
        <v/>
      </c>
      <c r="AH103" s="16" t="str">
        <f>IF(EssoCL_Locs[[#This Row],[Store Amenities_2]]="","",EssoCL_Locs[[#This Row],[Store Amenities_2]])</f>
        <v>Diesel</v>
      </c>
      <c r="AI103" s="16" t="str">
        <f>IF(EssoCL_Locs[[#This Row],[Store Amenities_3]]="","",EssoCL_Locs[[#This Row],[Store Amenities_3]])</f>
        <v/>
      </c>
      <c r="AJ103" s="16" t="str">
        <f>IF(EssoCL_Locs[[#This Row],[Store Amenities_4]]="","",EssoCL_Locs[[#This Row],[Store Amenities_4]])</f>
        <v/>
      </c>
      <c r="AK103" s="16" t="str">
        <f>IF(EssoCL_Locs[[#This Row],[Store Amenities_5]]="","",EssoCL_Locs[[#This Row],[Store Amenities_5]])</f>
        <v/>
      </c>
      <c r="AL103" s="16" t="str">
        <f>IF(EssoCL_Locs[[#This Row],[Store Amenities_6]]="","",EssoCL_Locs[[#This Row],[Store Amenities_6]])</f>
        <v/>
      </c>
      <c r="AM103" s="16" t="str">
        <f>IF(EssoCL_Locs[[#This Row],[Store Amenities_7]]="","",EssoCL_Locs[[#This Row],[Store Amenities_7]])</f>
        <v>Restaurant</v>
      </c>
      <c r="AN103" s="16" t="str">
        <f>IF(EssoCL_Locs[[#This Row],[Store Amenities_8]]="","",EssoCL_Locs[[#This Row],[Store Amenities_8]])</f>
        <v/>
      </c>
      <c r="AO103" s="16" t="str">
        <f>IF(EssoCL_Locs[[#This Row],[Store Amenities_9]]="","",EssoCL_Locs[[#This Row],[Store Amenities_9]])</f>
        <v>Parking</v>
      </c>
      <c r="AP103" s="16" t="str">
        <f>IF(EssoCL_Locs[[#This Row],[Store Amenities_10]]="","",EssoCL_Locs[[#This Row],[Store Amenities_10]])</f>
        <v>Restrooms</v>
      </c>
      <c r="AQ103" s="16" t="str">
        <f>IF(EssoCL_Locs[[#This Row],[Store Amenities_11]]="","",EssoCL_Locs[[#This Row],[Store Amenities_11]])</f>
        <v>Store</v>
      </c>
      <c r="AR103" s="16" t="str">
        <f>IF(EssoCL_Locs[[#This Row],[Store Amenities_12]]="","",EssoCL_Locs[[#This Row],[Store Amenities_12]])</f>
        <v/>
      </c>
      <c r="AS103" s="16" t="str">
        <f>IF(EssoCL_Locs[[#This Row],[Store Amenities_13]]="","",EssoCL_Locs[[#This Row],[Store Amenities_13]])</f>
        <v>Showers</v>
      </c>
      <c r="AT103" s="16" t="str">
        <f>IF(EssoCL_Locs[[#This Row],[Store Amenities_14]]="","",EssoCL_Locs[[#This Row],[Store Amenities_14]])</f>
        <v/>
      </c>
      <c r="AU103" s="16" t="str">
        <f>IF(EssoCL_Locs[[#This Row],[Store Amenities_15]]="","",EssoCL_Locs[[#This Row],[Store Amenities_15]])</f>
        <v/>
      </c>
      <c r="AV103" s="16" t="s">
        <v>27</v>
      </c>
      <c r="AX103" s="45" t="str">
        <f t="shared" si="8"/>
        <v>54.191371/-115.788686</v>
      </c>
      <c r="AY103" s="41" t="str">
        <f t="shared" si="10"/>
        <v>[Diesel;Diesel]|[Restaurant;Restaurant]|[Parking;Parking]|[Restrooms;Restrooms]|[Store;Store]|[Showers;Showers]</v>
      </c>
      <c r="AZ103" s="42" t="str">
        <f t="shared" si="11"/>
        <v>[Diesel;Diesel]|[Restaurant;Restaurant]|[Parking;Parking]|[Restrooms;Restrooms]|[Store;Store]|[Showers;Showers]</v>
      </c>
      <c r="BA103" s="14" t="str">
        <f t="shared" si="9"/>
        <v>524611|Whitecourt|524611 - Whitecourt|54.191371/-115.788686|Jct Hwy 43 &amp; 32||Whitecourt|AB|T7S 1N3|780-706-7493|CA|||||"[Diesel;Diesel]|[Restaurant;Restaurant]|[Parking;Parking]|[Restrooms;Restrooms]|[Store;Store]|[Showers;Showers]"|"[Diesel;Diesel]|[Restaurant;Restaurant]|[Parking;Parking]|[Restrooms;Restrooms]|[Store;Store]|[Showers;Showers]"|E</v>
      </c>
    </row>
    <row r="104" spans="1:53" x14ac:dyDescent="0.35">
      <c r="A104" s="20"/>
      <c r="B104" s="20" t="str">
        <f>TRIM(SourceTable[[#This Row],[EFS
SITE NUMBER]])</f>
        <v>524591</v>
      </c>
      <c r="C104" s="20" t="str">
        <f>SourceTable[[#This Row],[Location Name]]</f>
        <v>Leduc</v>
      </c>
      <c r="D104" s="16" t="str">
        <f>EssoCL_Locs[[#This Row],[LocationID]] &amp; " - " &amp; EssoCL_Locs[[#This Row],[Location Name]]</f>
        <v>524591 - Leduc</v>
      </c>
      <c r="E104" s="35">
        <f>SourceTable[[#This Row],[LATITUDE]]</f>
        <v>53.303071000000003</v>
      </c>
      <c r="F104" s="35">
        <f>SourceTable[[#This Row],[LONGITUDE]]</f>
        <v>-113.543493</v>
      </c>
      <c r="G104" s="35" t="str">
        <f>SourceTable[[#This Row],[Address]]</f>
        <v>201 8020 Sparrow Dr</v>
      </c>
      <c r="H104" s="20"/>
      <c r="I104" s="36" t="str">
        <f>SourceTable[[#This Row],[City]]</f>
        <v>Leduc</v>
      </c>
      <c r="J104" s="35" t="str">
        <f>RIGHT(SourceTable[[#This Row],[Province]],2)</f>
        <v>AB</v>
      </c>
      <c r="K104" s="35" t="str">
        <f>SourceTable[[#This Row],[Postal Code ]]</f>
        <v>T9E 7G3</v>
      </c>
      <c r="L104" s="16" t="str">
        <f>SourceTable[[#This Row],[PHONE]]</f>
        <v>780-986-7867</v>
      </c>
      <c r="M104" s="16" t="s">
        <v>42</v>
      </c>
      <c r="N104" s="16"/>
      <c r="O104" s="47" t="str">
        <f>IF(TRIM(SourceTable[[#This Row],[Status]])="Closed","&lt;ul&gt;&lt;li&gt;Temporarily closed.&lt;/li&gt;&lt;/ul&gt;","")</f>
        <v/>
      </c>
      <c r="P104" s="47" t="str">
        <f>IF(TRIM(SourceTable[[#This Row],[Status]])="Closed","Closed;Closed;Closed;Closed;Closed;Closed;Closed;","")</f>
        <v/>
      </c>
      <c r="Q104" s="15"/>
      <c r="R104" s="20" t="str">
        <f>IF(SourceTable[[#This Row],[DIESEL EFFICIENT™]]="Yes","Diesel Efficient","")</f>
        <v/>
      </c>
      <c r="S104" s="20" t="str">
        <f>IF(SourceTable[[#This Row],[DIESEL]]="Yes","Diesel","")</f>
        <v>Diesel</v>
      </c>
      <c r="T104" s="20" t="str">
        <f>IF(SourceTable[[#This Row],[DYED DIESEL]]="Yes","Dyed Diesel","")</f>
        <v/>
      </c>
      <c r="U104" s="20" t="str">
        <f>IF(SourceTable[[#This Row],[GAS AT CARDLOCK]]="Yes","Gas at Cardlock","")</f>
        <v/>
      </c>
      <c r="V104" s="20" t="str">
        <f>IF(SourceTable[[#This Row],[DYED GAS AT CARDLOCK]]="Yes","Dyed Gas At Cardlock","")</f>
        <v/>
      </c>
      <c r="W104" s="20" t="str">
        <f>IF(SourceTable[[#This Row],[BULK DEF]]="Yes","Bulk Def","")</f>
        <v>Bulk Def</v>
      </c>
      <c r="X104" s="16" t="str">
        <f>IF(SourceTable[[#This Row],[RESTAURANT]]="Yes","Restaurant","")</f>
        <v>Restaurant</v>
      </c>
      <c r="Y104" s="16" t="str">
        <f>IF(SourceTable[[#This Row],[FAST FOOD]]="Yes","Fast Food","")</f>
        <v>Fast Food</v>
      </c>
      <c r="Z104" s="16" t="str">
        <f>IF(SourceTable[[#This Row],[PARKING]]="Yes","Parking","")</f>
        <v>Parking</v>
      </c>
      <c r="AA104" s="16" t="str">
        <f>IF(SourceTable[[#This Row],[RESTROOMS]]="Yes","Restrooms","")</f>
        <v>Restrooms</v>
      </c>
      <c r="AB104" s="16" t="str">
        <f>IF(SourceTable[[#This Row],[STORE]]="Yes","Store","")</f>
        <v>Store</v>
      </c>
      <c r="AC104" s="16" t="str">
        <f>IF(SourceTable[[#This Row],[STORE 24/7]]="Yes","Store 24/7","")</f>
        <v/>
      </c>
      <c r="AD104" s="16" t="str">
        <f>IF(SourceTable[[#This Row],[SHOWERS]]="Yes","Showers","")</f>
        <v/>
      </c>
      <c r="AE104" s="16"/>
      <c r="AF104" s="16"/>
      <c r="AG104" s="16" t="str">
        <f>IF(EssoCL_Locs[[#This Row],[Store Amenities_1]]="","",EssoCL_Locs[[#This Row],[Store Amenities_1]])</f>
        <v/>
      </c>
      <c r="AH104" s="16" t="str">
        <f>IF(EssoCL_Locs[[#This Row],[Store Amenities_2]]="","",EssoCL_Locs[[#This Row],[Store Amenities_2]])</f>
        <v>Diesel</v>
      </c>
      <c r="AI104" s="16" t="str">
        <f>IF(EssoCL_Locs[[#This Row],[Store Amenities_3]]="","",EssoCL_Locs[[#This Row],[Store Amenities_3]])</f>
        <v/>
      </c>
      <c r="AJ104" s="16" t="str">
        <f>IF(EssoCL_Locs[[#This Row],[Store Amenities_4]]="","",EssoCL_Locs[[#This Row],[Store Amenities_4]])</f>
        <v/>
      </c>
      <c r="AK104" s="16" t="str">
        <f>IF(EssoCL_Locs[[#This Row],[Store Amenities_5]]="","",EssoCL_Locs[[#This Row],[Store Amenities_5]])</f>
        <v/>
      </c>
      <c r="AL104" s="16" t="str">
        <f>IF(EssoCL_Locs[[#This Row],[Store Amenities_6]]="","",EssoCL_Locs[[#This Row],[Store Amenities_6]])</f>
        <v>Bulk Def</v>
      </c>
      <c r="AM104" s="16" t="str">
        <f>IF(EssoCL_Locs[[#This Row],[Store Amenities_7]]="","",EssoCL_Locs[[#This Row],[Store Amenities_7]])</f>
        <v>Restaurant</v>
      </c>
      <c r="AN104" s="16" t="str">
        <f>IF(EssoCL_Locs[[#This Row],[Store Amenities_8]]="","",EssoCL_Locs[[#This Row],[Store Amenities_8]])</f>
        <v>Fast Food</v>
      </c>
      <c r="AO104" s="16" t="str">
        <f>IF(EssoCL_Locs[[#This Row],[Store Amenities_9]]="","",EssoCL_Locs[[#This Row],[Store Amenities_9]])</f>
        <v>Parking</v>
      </c>
      <c r="AP104" s="16" t="str">
        <f>IF(EssoCL_Locs[[#This Row],[Store Amenities_10]]="","",EssoCL_Locs[[#This Row],[Store Amenities_10]])</f>
        <v>Restrooms</v>
      </c>
      <c r="AQ104" s="16" t="str">
        <f>IF(EssoCL_Locs[[#This Row],[Store Amenities_11]]="","",EssoCL_Locs[[#This Row],[Store Amenities_11]])</f>
        <v>Store</v>
      </c>
      <c r="AR104" s="16" t="str">
        <f>IF(EssoCL_Locs[[#This Row],[Store Amenities_12]]="","",EssoCL_Locs[[#This Row],[Store Amenities_12]])</f>
        <v/>
      </c>
      <c r="AS104" s="16" t="str">
        <f>IF(EssoCL_Locs[[#This Row],[Store Amenities_13]]="","",EssoCL_Locs[[#This Row],[Store Amenities_13]])</f>
        <v/>
      </c>
      <c r="AT104" s="16" t="str">
        <f>IF(EssoCL_Locs[[#This Row],[Store Amenities_14]]="","",EssoCL_Locs[[#This Row],[Store Amenities_14]])</f>
        <v/>
      </c>
      <c r="AU104" s="16" t="str">
        <f>IF(EssoCL_Locs[[#This Row],[Store Amenities_15]]="","",EssoCL_Locs[[#This Row],[Store Amenities_15]])</f>
        <v/>
      </c>
      <c r="AV104" s="16" t="s">
        <v>27</v>
      </c>
      <c r="AX104" s="45" t="str">
        <f t="shared" si="8"/>
        <v>53.303071/-113.543493</v>
      </c>
      <c r="AY104" s="41" t="str">
        <f t="shared" si="10"/>
        <v>[Diesel;Diesel]|[Bulk Def;Bulk Def]|[Restaurant;Restaurant]|[Fast Food;Fast Food]|[Parking;Parking]|[Restrooms;Restrooms]|[Store;Store]</v>
      </c>
      <c r="AZ104" s="42" t="str">
        <f t="shared" si="11"/>
        <v>[Diesel;Diesel]|[Bulk Def;Bulk Def]|[Restaurant;Restaurant]|[Fast Food;Fast Food]|[Parking;Parking]|[Restrooms;Restrooms]|[Store;Store]</v>
      </c>
      <c r="BA104" s="14" t="str">
        <f t="shared" si="9"/>
        <v>524591|Leduc|524591 - Leduc|53.303071/-113.543493|201 8020 Sparrow Dr||Leduc|AB|T9E 7G3|780-986-7867|CA|||||"[Diesel;Diesel]|[Bulk Def;Bulk Def]|[Restaurant;Restaurant]|[Fast Food;Fast Food]|[Parking;Parking]|[Restrooms;Restrooms]|[Store;Store]"|"[Diesel;Diesel]|[Bulk Def;Bulk Def]|[Restaurant;Restaurant]|[Fast Food;Fast Food]|[Parking;Parking]|[Restrooms;Restrooms]|[Store;Store]"|E</v>
      </c>
    </row>
    <row r="105" spans="1:53" x14ac:dyDescent="0.35">
      <c r="A105" s="20"/>
      <c r="B105" s="20" t="str">
        <f>TRIM(SourceTable[[#This Row],[EFS
SITE NUMBER]])</f>
        <v>519353</v>
      </c>
      <c r="C105" s="20" t="str">
        <f>SourceTable[[#This Row],[Location Name]]</f>
        <v>Viking</v>
      </c>
      <c r="D105" s="16" t="str">
        <f>EssoCL_Locs[[#This Row],[LocationID]] &amp; " - " &amp; EssoCL_Locs[[#This Row],[Location Name]]</f>
        <v>519353 - Viking</v>
      </c>
      <c r="E105" s="35">
        <f>SourceTable[[#This Row],[LATITUDE]]</f>
        <v>53.09534</v>
      </c>
      <c r="F105" s="35">
        <f>SourceTable[[#This Row],[LONGITUDE]]</f>
        <v>-111.785622</v>
      </c>
      <c r="G105" s="35" t="str">
        <f>SourceTable[[#This Row],[Address]]</f>
        <v>Alberta 36 &amp; AB-14</v>
      </c>
      <c r="H105" s="20"/>
      <c r="I105" s="36" t="str">
        <f>SourceTable[[#This Row],[City]]</f>
        <v>Viking</v>
      </c>
      <c r="J105" s="35" t="str">
        <f>RIGHT(SourceTable[[#This Row],[Province]],2)</f>
        <v>AB</v>
      </c>
      <c r="K105" s="35" t="str">
        <f>SourceTable[[#This Row],[Postal Code ]]</f>
        <v>T0B 4N0</v>
      </c>
      <c r="L105" s="16" t="str">
        <f>SourceTable[[#This Row],[PHONE]]</f>
        <v>780-366-3200</v>
      </c>
      <c r="M105" s="16" t="s">
        <v>42</v>
      </c>
      <c r="N105" s="16"/>
      <c r="O105" s="47" t="str">
        <f>IF(TRIM(SourceTable[[#This Row],[Status]])="Closed","&lt;ul&gt;&lt;li&gt;Temporarily closed.&lt;/li&gt;&lt;/ul&gt;","")</f>
        <v/>
      </c>
      <c r="P105" s="47" t="str">
        <f>IF(TRIM(SourceTable[[#This Row],[Status]])="Closed","Closed;Closed;Closed;Closed;Closed;Closed;Closed;","")</f>
        <v/>
      </c>
      <c r="Q105" s="15"/>
      <c r="R105" s="20" t="str">
        <f>IF(SourceTable[[#This Row],[DIESEL EFFICIENT™]]="Yes","Diesel Efficient","")</f>
        <v/>
      </c>
      <c r="S105" s="20" t="str">
        <f>IF(SourceTable[[#This Row],[DIESEL]]="Yes","Diesel","")</f>
        <v>Diesel</v>
      </c>
      <c r="T105" s="20" t="str">
        <f>IF(SourceTable[[#This Row],[DYED DIESEL]]="Yes","Dyed Diesel","")</f>
        <v>Dyed Diesel</v>
      </c>
      <c r="U105" s="20" t="str">
        <f>IF(SourceTable[[#This Row],[GAS AT CARDLOCK]]="Yes","Gas at Cardlock","")</f>
        <v>Gas at Cardlock</v>
      </c>
      <c r="V105" s="20" t="str">
        <f>IF(SourceTable[[#This Row],[DYED GAS AT CARDLOCK]]="Yes","Dyed Gas At Cardlock","")</f>
        <v/>
      </c>
      <c r="W105" s="20" t="str">
        <f>IF(SourceTable[[#This Row],[BULK DEF]]="Yes","Bulk Def","")</f>
        <v/>
      </c>
      <c r="X105" s="16" t="str">
        <f>IF(SourceTable[[#This Row],[RESTAURANT]]="Yes","Restaurant","")</f>
        <v/>
      </c>
      <c r="Y105" s="16" t="str">
        <f>IF(SourceTable[[#This Row],[FAST FOOD]]="Yes","Fast Food","")</f>
        <v>Fast Food</v>
      </c>
      <c r="Z105" s="16" t="str">
        <f>IF(SourceTable[[#This Row],[PARKING]]="Yes","Parking","")</f>
        <v>Parking</v>
      </c>
      <c r="AA105" s="16" t="str">
        <f>IF(SourceTable[[#This Row],[RESTROOMS]]="Yes","Restrooms","")</f>
        <v>Restrooms</v>
      </c>
      <c r="AB105" s="16" t="str">
        <f>IF(SourceTable[[#This Row],[STORE]]="Yes","Store","")</f>
        <v>Store</v>
      </c>
      <c r="AC105" s="16" t="str">
        <f>IF(SourceTable[[#This Row],[STORE 24/7]]="Yes","Store 24/7","")</f>
        <v/>
      </c>
      <c r="AD105" s="16" t="str">
        <f>IF(SourceTable[[#This Row],[SHOWERS]]="Yes","Showers","")</f>
        <v/>
      </c>
      <c r="AE105" s="16"/>
      <c r="AF105" s="16"/>
      <c r="AG105" s="16" t="str">
        <f>IF(EssoCL_Locs[[#This Row],[Store Amenities_1]]="","",EssoCL_Locs[[#This Row],[Store Amenities_1]])</f>
        <v/>
      </c>
      <c r="AH105" s="16" t="str">
        <f>IF(EssoCL_Locs[[#This Row],[Store Amenities_2]]="","",EssoCL_Locs[[#This Row],[Store Amenities_2]])</f>
        <v>Diesel</v>
      </c>
      <c r="AI105" s="16" t="str">
        <f>IF(EssoCL_Locs[[#This Row],[Store Amenities_3]]="","",EssoCL_Locs[[#This Row],[Store Amenities_3]])</f>
        <v>Dyed Diesel</v>
      </c>
      <c r="AJ105" s="16" t="str">
        <f>IF(EssoCL_Locs[[#This Row],[Store Amenities_4]]="","",EssoCL_Locs[[#This Row],[Store Amenities_4]])</f>
        <v>Gas at Cardlock</v>
      </c>
      <c r="AK105" s="16" t="str">
        <f>IF(EssoCL_Locs[[#This Row],[Store Amenities_5]]="","",EssoCL_Locs[[#This Row],[Store Amenities_5]])</f>
        <v/>
      </c>
      <c r="AL105" s="16" t="str">
        <f>IF(EssoCL_Locs[[#This Row],[Store Amenities_6]]="","",EssoCL_Locs[[#This Row],[Store Amenities_6]])</f>
        <v/>
      </c>
      <c r="AM105" s="16" t="str">
        <f>IF(EssoCL_Locs[[#This Row],[Store Amenities_7]]="","",EssoCL_Locs[[#This Row],[Store Amenities_7]])</f>
        <v/>
      </c>
      <c r="AN105" s="16" t="str">
        <f>IF(EssoCL_Locs[[#This Row],[Store Amenities_8]]="","",EssoCL_Locs[[#This Row],[Store Amenities_8]])</f>
        <v>Fast Food</v>
      </c>
      <c r="AO105" s="16" t="str">
        <f>IF(EssoCL_Locs[[#This Row],[Store Amenities_9]]="","",EssoCL_Locs[[#This Row],[Store Amenities_9]])</f>
        <v>Parking</v>
      </c>
      <c r="AP105" s="16" t="str">
        <f>IF(EssoCL_Locs[[#This Row],[Store Amenities_10]]="","",EssoCL_Locs[[#This Row],[Store Amenities_10]])</f>
        <v>Restrooms</v>
      </c>
      <c r="AQ105" s="16" t="str">
        <f>IF(EssoCL_Locs[[#This Row],[Store Amenities_11]]="","",EssoCL_Locs[[#This Row],[Store Amenities_11]])</f>
        <v>Store</v>
      </c>
      <c r="AR105" s="16" t="str">
        <f>IF(EssoCL_Locs[[#This Row],[Store Amenities_12]]="","",EssoCL_Locs[[#This Row],[Store Amenities_12]])</f>
        <v/>
      </c>
      <c r="AS105" s="16" t="str">
        <f>IF(EssoCL_Locs[[#This Row],[Store Amenities_13]]="","",EssoCL_Locs[[#This Row],[Store Amenities_13]])</f>
        <v/>
      </c>
      <c r="AT105" s="16" t="str">
        <f>IF(EssoCL_Locs[[#This Row],[Store Amenities_14]]="","",EssoCL_Locs[[#This Row],[Store Amenities_14]])</f>
        <v/>
      </c>
      <c r="AU105" s="16" t="str">
        <f>IF(EssoCL_Locs[[#This Row],[Store Amenities_15]]="","",EssoCL_Locs[[#This Row],[Store Amenities_15]])</f>
        <v/>
      </c>
      <c r="AV105" s="16" t="s">
        <v>27</v>
      </c>
      <c r="AX105" s="45" t="str">
        <f t="shared" si="8"/>
        <v>53.09534/-111.785622</v>
      </c>
      <c r="AY105" s="41" t="str">
        <f t="shared" si="10"/>
        <v>[Diesel;Diesel]|[Dyed Diesel;Dyed Diesel]|[Gas at Cardlock;Gas at Cardlock]|[Fast Food;Fast Food]|[Parking;Parking]|[Restrooms;Restrooms]|[Store;Store]</v>
      </c>
      <c r="AZ105" s="42" t="str">
        <f t="shared" si="11"/>
        <v>[Diesel;Diesel]|[Dyed Diesel;Dyed Diesel]|[Gas at Cardlock;Gas at Cardlock]|[Fast Food;Fast Food]|[Parking;Parking]|[Restrooms;Restrooms]|[Store;Store]</v>
      </c>
      <c r="BA105" s="14" t="str">
        <f t="shared" si="9"/>
        <v>519353|Viking|519353 - Viking|53.09534/-111.785622|Alberta 36 &amp; AB-14||Viking|AB|T0B 4N0|780-366-3200|CA|||||"[Diesel;Diesel]|[Dyed Diesel;Dyed Diesel]|[Gas at Cardlock;Gas at Cardlock]|[Fast Food;Fast Food]|[Parking;Parking]|[Restrooms;Restrooms]|[Store;Store]"|"[Diesel;Diesel]|[Dyed Diesel;Dyed Diesel]|[Gas at Cardlock;Gas at Cardlock]|[Fast Food;Fast Food]|[Parking;Parking]|[Restrooms;Restrooms]|[Store;Store]"|E</v>
      </c>
    </row>
    <row r="106" spans="1:53" x14ac:dyDescent="0.35">
      <c r="A106" s="20"/>
      <c r="B106" s="20" t="str">
        <f>TRIM(SourceTable[[#This Row],[EFS
SITE NUMBER]])</f>
        <v>528508</v>
      </c>
      <c r="C106" s="20" t="str">
        <f>SourceTable[[#This Row],[Location Name]]</f>
        <v>Kananaskis Travel Centre</v>
      </c>
      <c r="D106" s="16" t="str">
        <f>EssoCL_Locs[[#This Row],[LocationID]] &amp; " - " &amp; EssoCL_Locs[[#This Row],[Location Name]]</f>
        <v>528508 - Kananaskis Travel Centre</v>
      </c>
      <c r="E106" s="35">
        <f>SourceTable[[#This Row],[LATITUDE]]</f>
        <v>51.099021999999998</v>
      </c>
      <c r="F106" s="35">
        <f>SourceTable[[#This Row],[LONGITUDE]]</f>
        <v>-115.015157</v>
      </c>
      <c r="G106" s="35" t="str">
        <f>SourceTable[[#This Row],[Address]]</f>
        <v>100 Nakoda Way</v>
      </c>
      <c r="H106" s="20"/>
      <c r="I106" s="36" t="str">
        <f>SourceTable[[#This Row],[City]]</f>
        <v>Kananaskis</v>
      </c>
      <c r="J106" s="35" t="str">
        <f>RIGHT(SourceTable[[#This Row],[Province]],2)</f>
        <v>AB</v>
      </c>
      <c r="K106" s="35" t="str">
        <f>SourceTable[[#This Row],[Postal Code ]]</f>
        <v>T0L 1N0</v>
      </c>
      <c r="L106" s="16" t="str">
        <f>SourceTable[[#This Row],[PHONE]]</f>
        <v>403 881 2469</v>
      </c>
      <c r="M106" s="16" t="s">
        <v>42</v>
      </c>
      <c r="N106" s="16"/>
      <c r="O106" s="47" t="str">
        <f>IF(TRIM(SourceTable[[#This Row],[Status]])="Closed","&lt;ul&gt;&lt;li&gt;Temporarily closed.&lt;/li&gt;&lt;/ul&gt;","")</f>
        <v/>
      </c>
      <c r="P106" s="47" t="str">
        <f>IF(TRIM(SourceTable[[#This Row],[Status]])="Closed","Closed;Closed;Closed;Closed;Closed;Closed;Closed;","")</f>
        <v/>
      </c>
      <c r="Q106" s="15"/>
      <c r="R106" s="20" t="str">
        <f>IF(SourceTable[[#This Row],[DIESEL EFFICIENT™]]="Yes","Diesel Efficient","")</f>
        <v>Diesel Efficient</v>
      </c>
      <c r="S106" s="20" t="str">
        <f>IF(SourceTable[[#This Row],[DIESEL]]="Yes","Diesel","")</f>
        <v/>
      </c>
      <c r="T106" s="20" t="str">
        <f>IF(SourceTable[[#This Row],[DYED DIESEL]]="Yes","Dyed Diesel","")</f>
        <v/>
      </c>
      <c r="U106" s="20" t="str">
        <f>IF(SourceTable[[#This Row],[GAS AT CARDLOCK]]="Yes","Gas at Cardlock","")</f>
        <v/>
      </c>
      <c r="V106" s="20" t="str">
        <f>IF(SourceTable[[#This Row],[DYED GAS AT CARDLOCK]]="Yes","Dyed Gas At Cardlock","")</f>
        <v/>
      </c>
      <c r="W106" s="20" t="str">
        <f>IF(SourceTable[[#This Row],[BULK DEF]]="Yes","Bulk Def","")</f>
        <v>Bulk Def</v>
      </c>
      <c r="X106" s="16" t="str">
        <f>IF(SourceTable[[#This Row],[RESTAURANT]]="Yes","Restaurant","")</f>
        <v/>
      </c>
      <c r="Y106" s="16" t="str">
        <f>IF(SourceTable[[#This Row],[FAST FOOD]]="Yes","Fast Food","")</f>
        <v>Fast Food</v>
      </c>
      <c r="Z106" s="16" t="str">
        <f>IF(SourceTable[[#This Row],[PARKING]]="Yes","Parking","")</f>
        <v>Parking</v>
      </c>
      <c r="AA106" s="16" t="str">
        <f>IF(SourceTable[[#This Row],[RESTROOMS]]="Yes","Restrooms","")</f>
        <v>Restrooms</v>
      </c>
      <c r="AB106" s="16" t="str">
        <f>IF(SourceTable[[#This Row],[STORE]]="Yes","Store","")</f>
        <v/>
      </c>
      <c r="AC106" s="16" t="str">
        <f>IF(SourceTable[[#This Row],[STORE 24/7]]="Yes","Store 24/7","")</f>
        <v>Store 24/7</v>
      </c>
      <c r="AD106" s="16" t="str">
        <f>IF(SourceTable[[#This Row],[SHOWERS]]="Yes","Showers","")</f>
        <v>Showers</v>
      </c>
      <c r="AE106" s="16"/>
      <c r="AF106" s="16"/>
      <c r="AG106" s="16" t="str">
        <f>IF(EssoCL_Locs[[#This Row],[Store Amenities_1]]="","",EssoCL_Locs[[#This Row],[Store Amenities_1]])</f>
        <v>Diesel Efficient</v>
      </c>
      <c r="AH106" s="16" t="str">
        <f>IF(EssoCL_Locs[[#This Row],[Store Amenities_2]]="","",EssoCL_Locs[[#This Row],[Store Amenities_2]])</f>
        <v/>
      </c>
      <c r="AI106" s="16" t="str">
        <f>IF(EssoCL_Locs[[#This Row],[Store Amenities_3]]="","",EssoCL_Locs[[#This Row],[Store Amenities_3]])</f>
        <v/>
      </c>
      <c r="AJ106" s="16" t="str">
        <f>IF(EssoCL_Locs[[#This Row],[Store Amenities_4]]="","",EssoCL_Locs[[#This Row],[Store Amenities_4]])</f>
        <v/>
      </c>
      <c r="AK106" s="16" t="str">
        <f>IF(EssoCL_Locs[[#This Row],[Store Amenities_5]]="","",EssoCL_Locs[[#This Row],[Store Amenities_5]])</f>
        <v/>
      </c>
      <c r="AL106" s="16" t="str">
        <f>IF(EssoCL_Locs[[#This Row],[Store Amenities_6]]="","",EssoCL_Locs[[#This Row],[Store Amenities_6]])</f>
        <v>Bulk Def</v>
      </c>
      <c r="AM106" s="16" t="str">
        <f>IF(EssoCL_Locs[[#This Row],[Store Amenities_7]]="","",EssoCL_Locs[[#This Row],[Store Amenities_7]])</f>
        <v/>
      </c>
      <c r="AN106" s="16" t="str">
        <f>IF(EssoCL_Locs[[#This Row],[Store Amenities_8]]="","",EssoCL_Locs[[#This Row],[Store Amenities_8]])</f>
        <v>Fast Food</v>
      </c>
      <c r="AO106" s="16" t="str">
        <f>IF(EssoCL_Locs[[#This Row],[Store Amenities_9]]="","",EssoCL_Locs[[#This Row],[Store Amenities_9]])</f>
        <v>Parking</v>
      </c>
      <c r="AP106" s="16" t="str">
        <f>IF(EssoCL_Locs[[#This Row],[Store Amenities_10]]="","",EssoCL_Locs[[#This Row],[Store Amenities_10]])</f>
        <v>Restrooms</v>
      </c>
      <c r="AQ106" s="16" t="str">
        <f>IF(EssoCL_Locs[[#This Row],[Store Amenities_11]]="","",EssoCL_Locs[[#This Row],[Store Amenities_11]])</f>
        <v/>
      </c>
      <c r="AR106" s="16" t="str">
        <f>IF(EssoCL_Locs[[#This Row],[Store Amenities_12]]="","",EssoCL_Locs[[#This Row],[Store Amenities_12]])</f>
        <v>Store 24/7</v>
      </c>
      <c r="AS106" s="16" t="str">
        <f>IF(EssoCL_Locs[[#This Row],[Store Amenities_13]]="","",EssoCL_Locs[[#This Row],[Store Amenities_13]])</f>
        <v>Showers</v>
      </c>
      <c r="AT106" s="16" t="str">
        <f>IF(EssoCL_Locs[[#This Row],[Store Amenities_14]]="","",EssoCL_Locs[[#This Row],[Store Amenities_14]])</f>
        <v/>
      </c>
      <c r="AU106" s="16" t="str">
        <f>IF(EssoCL_Locs[[#This Row],[Store Amenities_15]]="","",EssoCL_Locs[[#This Row],[Store Amenities_15]])</f>
        <v/>
      </c>
      <c r="AV106" s="16" t="s">
        <v>27</v>
      </c>
      <c r="AX106" s="45" t="str">
        <f t="shared" si="8"/>
        <v>51.099022/-115.015157</v>
      </c>
      <c r="AY106" s="41" t="str">
        <f t="shared" si="10"/>
        <v>[Diesel Efficient;Diesel Efficient]|[Bulk Def;Bulk Def]|[Fast Food;Fast Food]|[Parking;Parking]|[Restrooms;Restrooms]|[Store 24/7;Store 24/7]|[Showers;Showers]</v>
      </c>
      <c r="AZ106" s="42" t="str">
        <f t="shared" si="11"/>
        <v>[Diesel Efficient;Diesel Efficient]|[Bulk Def;Bulk Def]|[Fast Food;Fast Food]|[Parking;Parking]|[Restrooms;Restrooms]|[Store 24/7;Store 24/7]|[Showers;Showers]</v>
      </c>
      <c r="BA106" s="14" t="str">
        <f t="shared" si="9"/>
        <v>528508|Kananaskis Travel Centre|528508 - Kananaskis Travel Centre|51.099022/-115.015157|100 Nakoda Way||Kananaskis|AB|T0L 1N0|403 881 2469|CA|||||"[Diesel Efficient;Diesel Efficient]|[Bulk Def;Bulk Def]|[Fast Food;Fast Food]|[Parking;Parking]|[Restrooms;Restrooms]|[Store 24/7;Store 24/7]|[Showers;Showers]"|"[Diesel Efficient;Diesel Efficient]|[Bulk Def;Bulk Def]|[Fast Food;Fast Food]|[Parking;Parking]|[Restrooms;Restrooms]|[Store 24/7;Store 24/7]|[Showers;Showers]"|E</v>
      </c>
    </row>
    <row r="107" spans="1:53" x14ac:dyDescent="0.35">
      <c r="A107" s="20"/>
      <c r="B107" s="20" t="str">
        <f>TRIM(SourceTable[[#This Row],[EFS
SITE NUMBER]])</f>
        <v>519339</v>
      </c>
      <c r="C107" s="20" t="str">
        <f>SourceTable[[#This Row],[Location Name]]</f>
        <v>Bassano Travel Centre</v>
      </c>
      <c r="D107" s="16" t="str">
        <f>EssoCL_Locs[[#This Row],[LocationID]] &amp; " - " &amp; EssoCL_Locs[[#This Row],[Location Name]]</f>
        <v>519339 - Bassano Travel Centre</v>
      </c>
      <c r="E107" s="35">
        <f>SourceTable[[#This Row],[LATITUDE]]</f>
        <v>50.791536000000001</v>
      </c>
      <c r="F107" s="35">
        <f>SourceTable[[#This Row],[LONGITUDE]]</f>
        <v>-112.449671</v>
      </c>
      <c r="G107" s="35" t="str">
        <f>SourceTable[[#This Row],[Address]]</f>
        <v>602 12 Street</v>
      </c>
      <c r="H107" s="20"/>
      <c r="I107" s="36" t="str">
        <f>SourceTable[[#This Row],[City]]</f>
        <v>Bassano</v>
      </c>
      <c r="J107" s="35" t="str">
        <f>RIGHT(SourceTable[[#This Row],[Province]],2)</f>
        <v>AB</v>
      </c>
      <c r="K107" s="35" t="str">
        <f>SourceTable[[#This Row],[Postal Code ]]</f>
        <v>T0J 0B0</v>
      </c>
      <c r="L107" s="16" t="str">
        <f>SourceTable[[#This Row],[PHONE]]</f>
        <v xml:space="preserve"> 403-641-3916</v>
      </c>
      <c r="M107" s="16" t="s">
        <v>42</v>
      </c>
      <c r="N107" s="16"/>
      <c r="O107" s="47" t="str">
        <f>IF(TRIM(SourceTable[[#This Row],[Status]])="Closed","&lt;ul&gt;&lt;li&gt;Temporarily closed.&lt;/li&gt;&lt;/ul&gt;","")</f>
        <v/>
      </c>
      <c r="P107" s="47" t="str">
        <f>IF(TRIM(SourceTable[[#This Row],[Status]])="Closed","Closed;Closed;Closed;Closed;Closed;Closed;Closed;","")</f>
        <v/>
      </c>
      <c r="Q107" s="15"/>
      <c r="R107" s="20" t="str">
        <f>IF(SourceTable[[#This Row],[DIESEL EFFICIENT™]]="Yes","Diesel Efficient","")</f>
        <v/>
      </c>
      <c r="S107" s="20" t="str">
        <f>IF(SourceTable[[#This Row],[DIESEL]]="Yes","Diesel","")</f>
        <v>Diesel</v>
      </c>
      <c r="T107" s="20" t="str">
        <f>IF(SourceTable[[#This Row],[DYED DIESEL]]="Yes","Dyed Diesel","")</f>
        <v/>
      </c>
      <c r="U107" s="20" t="str">
        <f>IF(SourceTable[[#This Row],[GAS AT CARDLOCK]]="Yes","Gas at Cardlock","")</f>
        <v/>
      </c>
      <c r="V107" s="20" t="str">
        <f>IF(SourceTable[[#This Row],[DYED GAS AT CARDLOCK]]="Yes","Dyed Gas At Cardlock","")</f>
        <v/>
      </c>
      <c r="W107" s="20" t="str">
        <f>IF(SourceTable[[#This Row],[BULK DEF]]="Yes","Bulk Def","")</f>
        <v/>
      </c>
      <c r="X107" s="16" t="str">
        <f>IF(SourceTable[[#This Row],[RESTAURANT]]="Yes","Restaurant","")</f>
        <v>Restaurant</v>
      </c>
      <c r="Y107" s="16" t="str">
        <f>IF(SourceTable[[#This Row],[FAST FOOD]]="Yes","Fast Food","")</f>
        <v>Fast Food</v>
      </c>
      <c r="Z107" s="16" t="str">
        <f>IF(SourceTable[[#This Row],[PARKING]]="Yes","Parking","")</f>
        <v>Parking</v>
      </c>
      <c r="AA107" s="16" t="str">
        <f>IF(SourceTable[[#This Row],[RESTROOMS]]="Yes","Restrooms","")</f>
        <v>Restrooms</v>
      </c>
      <c r="AB107" s="16" t="str">
        <f>IF(SourceTable[[#This Row],[STORE]]="Yes","Store","")</f>
        <v/>
      </c>
      <c r="AC107" s="16" t="str">
        <f>IF(SourceTable[[#This Row],[STORE 24/7]]="Yes","Store 24/7","")</f>
        <v>Store 24/7</v>
      </c>
      <c r="AD107" s="16" t="str">
        <f>IF(SourceTable[[#This Row],[SHOWERS]]="Yes","Showers","")</f>
        <v>Showers</v>
      </c>
      <c r="AE107" s="16"/>
      <c r="AF107" s="16"/>
      <c r="AG107" s="16" t="str">
        <f>IF(EssoCL_Locs[[#This Row],[Store Amenities_1]]="","",EssoCL_Locs[[#This Row],[Store Amenities_1]])</f>
        <v/>
      </c>
      <c r="AH107" s="16" t="str">
        <f>IF(EssoCL_Locs[[#This Row],[Store Amenities_2]]="","",EssoCL_Locs[[#This Row],[Store Amenities_2]])</f>
        <v>Diesel</v>
      </c>
      <c r="AI107" s="16" t="str">
        <f>IF(EssoCL_Locs[[#This Row],[Store Amenities_3]]="","",EssoCL_Locs[[#This Row],[Store Amenities_3]])</f>
        <v/>
      </c>
      <c r="AJ107" s="16" t="str">
        <f>IF(EssoCL_Locs[[#This Row],[Store Amenities_4]]="","",EssoCL_Locs[[#This Row],[Store Amenities_4]])</f>
        <v/>
      </c>
      <c r="AK107" s="16" t="str">
        <f>IF(EssoCL_Locs[[#This Row],[Store Amenities_5]]="","",EssoCL_Locs[[#This Row],[Store Amenities_5]])</f>
        <v/>
      </c>
      <c r="AL107" s="16" t="str">
        <f>IF(EssoCL_Locs[[#This Row],[Store Amenities_6]]="","",EssoCL_Locs[[#This Row],[Store Amenities_6]])</f>
        <v/>
      </c>
      <c r="AM107" s="16" t="str">
        <f>IF(EssoCL_Locs[[#This Row],[Store Amenities_7]]="","",EssoCL_Locs[[#This Row],[Store Amenities_7]])</f>
        <v>Restaurant</v>
      </c>
      <c r="AN107" s="16" t="str">
        <f>IF(EssoCL_Locs[[#This Row],[Store Amenities_8]]="","",EssoCL_Locs[[#This Row],[Store Amenities_8]])</f>
        <v>Fast Food</v>
      </c>
      <c r="AO107" s="16" t="str">
        <f>IF(EssoCL_Locs[[#This Row],[Store Amenities_9]]="","",EssoCL_Locs[[#This Row],[Store Amenities_9]])</f>
        <v>Parking</v>
      </c>
      <c r="AP107" s="16" t="str">
        <f>IF(EssoCL_Locs[[#This Row],[Store Amenities_10]]="","",EssoCL_Locs[[#This Row],[Store Amenities_10]])</f>
        <v>Restrooms</v>
      </c>
      <c r="AQ107" s="16" t="str">
        <f>IF(EssoCL_Locs[[#This Row],[Store Amenities_11]]="","",EssoCL_Locs[[#This Row],[Store Amenities_11]])</f>
        <v/>
      </c>
      <c r="AR107" s="16" t="str">
        <f>IF(EssoCL_Locs[[#This Row],[Store Amenities_12]]="","",EssoCL_Locs[[#This Row],[Store Amenities_12]])</f>
        <v>Store 24/7</v>
      </c>
      <c r="AS107" s="16" t="str">
        <f>IF(EssoCL_Locs[[#This Row],[Store Amenities_13]]="","",EssoCL_Locs[[#This Row],[Store Amenities_13]])</f>
        <v>Showers</v>
      </c>
      <c r="AT107" s="16" t="str">
        <f>IF(EssoCL_Locs[[#This Row],[Store Amenities_14]]="","",EssoCL_Locs[[#This Row],[Store Amenities_14]])</f>
        <v/>
      </c>
      <c r="AU107" s="16" t="str">
        <f>IF(EssoCL_Locs[[#This Row],[Store Amenities_15]]="","",EssoCL_Locs[[#This Row],[Store Amenities_15]])</f>
        <v/>
      </c>
      <c r="AV107" s="16" t="s">
        <v>27</v>
      </c>
      <c r="AX107" s="45" t="str">
        <f t="shared" si="8"/>
        <v>50.791536/-112.449671</v>
      </c>
      <c r="AY107" s="41" t="str">
        <f t="shared" si="10"/>
        <v>[Diesel;Diesel]|[Restaurant;Restaurant]|[Fast Food;Fast Food]|[Parking;Parking]|[Restrooms;Restrooms]|[Store 24/7;Store 24/7]|[Showers;Showers]</v>
      </c>
      <c r="AZ107" s="42" t="str">
        <f t="shared" si="11"/>
        <v>[Diesel;Diesel]|[Restaurant;Restaurant]|[Fast Food;Fast Food]|[Parking;Parking]|[Restrooms;Restrooms]|[Store 24/7;Store 24/7]|[Showers;Showers]</v>
      </c>
      <c r="BA107" s="14" t="str">
        <f t="shared" si="9"/>
        <v>519339|Bassano Travel Centre|519339 - Bassano Travel Centre|50.791536/-112.449671|602 12 Street||Bassano|AB|T0J 0B0| 403-641-3916|CA|||||"[Diesel;Diesel]|[Restaurant;Restaurant]|[Fast Food;Fast Food]|[Parking;Parking]|[Restrooms;Restrooms]|[Store 24/7;Store 24/7]|[Showers;Showers]"|"[Diesel;Diesel]|[Restaurant;Restaurant]|[Fast Food;Fast Food]|[Parking;Parking]|[Restrooms;Restrooms]|[Store 24/7;Store 24/7]|[Showers;Showers]"|E</v>
      </c>
    </row>
    <row r="108" spans="1:53" x14ac:dyDescent="0.35">
      <c r="A108" s="20"/>
      <c r="B108" s="20" t="str">
        <f>TRIM(SourceTable[[#This Row],[EFS
SITE NUMBER]])</f>
        <v>519345</v>
      </c>
      <c r="C108" s="20" t="str">
        <f>SourceTable[[#This Row],[Location Name]]</f>
        <v>Hinton Smith St Travel Centre</v>
      </c>
      <c r="D108" s="16" t="str">
        <f>EssoCL_Locs[[#This Row],[LocationID]] &amp; " - " &amp; EssoCL_Locs[[#This Row],[Location Name]]</f>
        <v>519345 - Hinton Smith St Travel Centre</v>
      </c>
      <c r="E108" s="35">
        <f>SourceTable[[#This Row],[LATITUDE]]</f>
        <v>53.408271999999997</v>
      </c>
      <c r="F108" s="35">
        <f>SourceTable[[#This Row],[LONGITUDE]]</f>
        <v>-117.554113</v>
      </c>
      <c r="G108" s="35" t="str">
        <f>SourceTable[[#This Row],[Address]]</f>
        <v>438 Smith Street</v>
      </c>
      <c r="H108" s="20"/>
      <c r="I108" s="36" t="str">
        <f>SourceTable[[#This Row],[City]]</f>
        <v>Hinton</v>
      </c>
      <c r="J108" s="35" t="str">
        <f>RIGHT(SourceTable[[#This Row],[Province]],2)</f>
        <v>AB</v>
      </c>
      <c r="K108" s="35" t="str">
        <f>SourceTable[[#This Row],[Postal Code ]]</f>
        <v>T7V 2A1</v>
      </c>
      <c r="L108" s="16" t="str">
        <f>SourceTable[[#This Row],[PHONE]]</f>
        <v>780-817-3776</v>
      </c>
      <c r="M108" s="16" t="s">
        <v>42</v>
      </c>
      <c r="N108" s="16"/>
      <c r="O108" s="47" t="str">
        <f>IF(TRIM(SourceTable[[#This Row],[Status]])="Closed","&lt;ul&gt;&lt;li&gt;Temporarily closed.&lt;/li&gt;&lt;/ul&gt;","")</f>
        <v/>
      </c>
      <c r="P108" s="47" t="str">
        <f>IF(TRIM(SourceTable[[#This Row],[Status]])="Closed","Closed;Closed;Closed;Closed;Closed;Closed;Closed;","")</f>
        <v/>
      </c>
      <c r="Q108" s="15"/>
      <c r="R108" s="20" t="str">
        <f>IF(SourceTable[[#This Row],[DIESEL EFFICIENT™]]="Yes","Diesel Efficient","")</f>
        <v/>
      </c>
      <c r="S108" s="20" t="str">
        <f>IF(SourceTable[[#This Row],[DIESEL]]="Yes","Diesel","")</f>
        <v>Diesel</v>
      </c>
      <c r="T108" s="20" t="str">
        <f>IF(SourceTable[[#This Row],[DYED DIESEL]]="Yes","Dyed Diesel","")</f>
        <v>Dyed Diesel</v>
      </c>
      <c r="U108" s="20" t="str">
        <f>IF(SourceTable[[#This Row],[GAS AT CARDLOCK]]="Yes","Gas at Cardlock","")</f>
        <v>Gas at Cardlock</v>
      </c>
      <c r="V108" s="20" t="str">
        <f>IF(SourceTable[[#This Row],[DYED GAS AT CARDLOCK]]="Yes","Dyed Gas At Cardlock","")</f>
        <v/>
      </c>
      <c r="W108" s="20" t="str">
        <f>IF(SourceTable[[#This Row],[BULK DEF]]="Yes","Bulk Def","")</f>
        <v/>
      </c>
      <c r="X108" s="16" t="str">
        <f>IF(SourceTable[[#This Row],[RESTAURANT]]="Yes","Restaurant","")</f>
        <v>Restaurant</v>
      </c>
      <c r="Y108" s="16" t="str">
        <f>IF(SourceTable[[#This Row],[FAST FOOD]]="Yes","Fast Food","")</f>
        <v/>
      </c>
      <c r="Z108" s="16" t="str">
        <f>IF(SourceTable[[#This Row],[PARKING]]="Yes","Parking","")</f>
        <v>Parking</v>
      </c>
      <c r="AA108" s="16" t="str">
        <f>IF(SourceTable[[#This Row],[RESTROOMS]]="Yes","Restrooms","")</f>
        <v>Restrooms</v>
      </c>
      <c r="AB108" s="16" t="str">
        <f>IF(SourceTable[[#This Row],[STORE]]="Yes","Store","")</f>
        <v/>
      </c>
      <c r="AC108" s="16" t="str">
        <f>IF(SourceTable[[#This Row],[STORE 24/7]]="Yes","Store 24/7","")</f>
        <v>Store 24/7</v>
      </c>
      <c r="AD108" s="16" t="str">
        <f>IF(SourceTable[[#This Row],[SHOWERS]]="Yes","Showers","")</f>
        <v>Showers</v>
      </c>
      <c r="AE108" s="16"/>
      <c r="AF108" s="16"/>
      <c r="AG108" s="16" t="str">
        <f>IF(EssoCL_Locs[[#This Row],[Store Amenities_1]]="","",EssoCL_Locs[[#This Row],[Store Amenities_1]])</f>
        <v/>
      </c>
      <c r="AH108" s="16" t="str">
        <f>IF(EssoCL_Locs[[#This Row],[Store Amenities_2]]="","",EssoCL_Locs[[#This Row],[Store Amenities_2]])</f>
        <v>Diesel</v>
      </c>
      <c r="AI108" s="16" t="str">
        <f>IF(EssoCL_Locs[[#This Row],[Store Amenities_3]]="","",EssoCL_Locs[[#This Row],[Store Amenities_3]])</f>
        <v>Dyed Diesel</v>
      </c>
      <c r="AJ108" s="16" t="str">
        <f>IF(EssoCL_Locs[[#This Row],[Store Amenities_4]]="","",EssoCL_Locs[[#This Row],[Store Amenities_4]])</f>
        <v>Gas at Cardlock</v>
      </c>
      <c r="AK108" s="16" t="str">
        <f>IF(EssoCL_Locs[[#This Row],[Store Amenities_5]]="","",EssoCL_Locs[[#This Row],[Store Amenities_5]])</f>
        <v/>
      </c>
      <c r="AL108" s="16" t="str">
        <f>IF(EssoCL_Locs[[#This Row],[Store Amenities_6]]="","",EssoCL_Locs[[#This Row],[Store Amenities_6]])</f>
        <v/>
      </c>
      <c r="AM108" s="16" t="str">
        <f>IF(EssoCL_Locs[[#This Row],[Store Amenities_7]]="","",EssoCL_Locs[[#This Row],[Store Amenities_7]])</f>
        <v>Restaurant</v>
      </c>
      <c r="AN108" s="16" t="str">
        <f>IF(EssoCL_Locs[[#This Row],[Store Amenities_8]]="","",EssoCL_Locs[[#This Row],[Store Amenities_8]])</f>
        <v/>
      </c>
      <c r="AO108" s="16" t="str">
        <f>IF(EssoCL_Locs[[#This Row],[Store Amenities_9]]="","",EssoCL_Locs[[#This Row],[Store Amenities_9]])</f>
        <v>Parking</v>
      </c>
      <c r="AP108" s="16" t="str">
        <f>IF(EssoCL_Locs[[#This Row],[Store Amenities_10]]="","",EssoCL_Locs[[#This Row],[Store Amenities_10]])</f>
        <v>Restrooms</v>
      </c>
      <c r="AQ108" s="16" t="str">
        <f>IF(EssoCL_Locs[[#This Row],[Store Amenities_11]]="","",EssoCL_Locs[[#This Row],[Store Amenities_11]])</f>
        <v/>
      </c>
      <c r="AR108" s="16" t="str">
        <f>IF(EssoCL_Locs[[#This Row],[Store Amenities_12]]="","",EssoCL_Locs[[#This Row],[Store Amenities_12]])</f>
        <v>Store 24/7</v>
      </c>
      <c r="AS108" s="16" t="str">
        <f>IF(EssoCL_Locs[[#This Row],[Store Amenities_13]]="","",EssoCL_Locs[[#This Row],[Store Amenities_13]])</f>
        <v>Showers</v>
      </c>
      <c r="AT108" s="16" t="str">
        <f>IF(EssoCL_Locs[[#This Row],[Store Amenities_14]]="","",EssoCL_Locs[[#This Row],[Store Amenities_14]])</f>
        <v/>
      </c>
      <c r="AU108" s="16" t="str">
        <f>IF(EssoCL_Locs[[#This Row],[Store Amenities_15]]="","",EssoCL_Locs[[#This Row],[Store Amenities_15]])</f>
        <v/>
      </c>
      <c r="AV108" s="16" t="s">
        <v>27</v>
      </c>
      <c r="AX108" s="45" t="str">
        <f t="shared" si="8"/>
        <v>53.408272/-117.554113</v>
      </c>
      <c r="AY108" s="41" t="str">
        <f t="shared" si="10"/>
        <v>[Diesel;Diesel]|[Dyed Diesel;Dyed Diesel]|[Gas at Cardlock;Gas at Cardlock]|[Restaurant;Restaurant]|[Parking;Parking]|[Restrooms;Restrooms]|[Store 24/7;Store 24/7]|[Showers;Showers]</v>
      </c>
      <c r="AZ108" s="42" t="str">
        <f t="shared" si="11"/>
        <v>[Diesel;Diesel]|[Dyed Diesel;Dyed Diesel]|[Gas at Cardlock;Gas at Cardlock]|[Restaurant;Restaurant]|[Parking;Parking]|[Restrooms;Restrooms]|[Store 24/7;Store 24/7]|[Showers;Showers]</v>
      </c>
      <c r="BA108" s="14" t="str">
        <f t="shared" si="9"/>
        <v>519345|Hinton Smith St Travel Centre|519345 - Hinton Smith St Travel Centre|53.408272/-117.554113|438 Smith Street||Hinton|AB|T7V 2A1|780-817-3776|CA|||||"[Diesel;Diesel]|[Dyed Diesel;Dyed Diesel]|[Gas at Cardlock;Gas at Cardlock]|[Restaurant;Restaurant]|[Parking;Parking]|[Restrooms;Restrooms]|[Store 24/7;Store 24/7]|[Showers;Showers]"|"[Diesel;Diesel]|[Dyed Diesel;Dyed Diesel]|[Gas at Cardlock;Gas at Cardlock]|[Restaurant;Restaurant]|[Parking;Parking]|[Restrooms;Restrooms]|[Store 24/7;Store 24/7]|[Showers;Showers]"|E</v>
      </c>
    </row>
    <row r="109" spans="1:53" x14ac:dyDescent="0.35">
      <c r="A109" s="20"/>
      <c r="B109" s="20" t="str">
        <f>TRIM(SourceTable[[#This Row],[EFS
SITE NUMBER]])</f>
        <v>523735</v>
      </c>
      <c r="C109" s="20" t="str">
        <f>SourceTable[[#This Row],[Location Name]]</f>
        <v>Red Earth</v>
      </c>
      <c r="D109" s="16" t="str">
        <f>EssoCL_Locs[[#This Row],[LocationID]] &amp; " - " &amp; EssoCL_Locs[[#This Row],[Location Name]]</f>
        <v>523735 - Red Earth</v>
      </c>
      <c r="E109" s="35">
        <f>SourceTable[[#This Row],[LATITUDE]]</f>
        <v>56.526524999999999</v>
      </c>
      <c r="F109" s="35">
        <f>SourceTable[[#This Row],[LONGITUDE]]</f>
        <v>-115.307171</v>
      </c>
      <c r="G109" s="35" t="str">
        <f>SourceTable[[#This Row],[Address]]</f>
        <v>Loon River Industrial Park, Hwy 88, Lot 12</v>
      </c>
      <c r="H109" s="20"/>
      <c r="I109" s="36" t="str">
        <f>SourceTable[[#This Row],[City]]</f>
        <v>Red Earth</v>
      </c>
      <c r="J109" s="35" t="str">
        <f>RIGHT(SourceTable[[#This Row],[Province]],2)</f>
        <v>AB</v>
      </c>
      <c r="K109" s="35" t="str">
        <f>SourceTable[[#This Row],[Postal Code ]]</f>
        <v>T0G 1X0</v>
      </c>
      <c r="L109" s="16" t="str">
        <f>SourceTable[[#This Row],[PHONE]]</f>
        <v>780-649-2865</v>
      </c>
      <c r="M109" s="16" t="s">
        <v>42</v>
      </c>
      <c r="N109" s="16"/>
      <c r="O109" s="47" t="str">
        <f>IF(TRIM(SourceTable[[#This Row],[Status]])="Closed","&lt;ul&gt;&lt;li&gt;Temporarily closed.&lt;/li&gt;&lt;/ul&gt;","")</f>
        <v/>
      </c>
      <c r="P109" s="47" t="str">
        <f>IF(TRIM(SourceTable[[#This Row],[Status]])="Closed","Closed;Closed;Closed;Closed;Closed;Closed;Closed;","")</f>
        <v/>
      </c>
      <c r="Q109" s="15"/>
      <c r="R109" s="20" t="str">
        <f>IF(SourceTable[[#This Row],[DIESEL EFFICIENT™]]="Yes","Diesel Efficient","")</f>
        <v>Diesel Efficient</v>
      </c>
      <c r="S109" s="20" t="str">
        <f>IF(SourceTable[[#This Row],[DIESEL]]="Yes","Diesel","")</f>
        <v>Diesel</v>
      </c>
      <c r="T109" s="20" t="str">
        <f>IF(SourceTable[[#This Row],[DYED DIESEL]]="Yes","Dyed Diesel","")</f>
        <v/>
      </c>
      <c r="U109" s="20" t="str">
        <f>IF(SourceTable[[#This Row],[GAS AT CARDLOCK]]="Yes","Gas at Cardlock","")</f>
        <v>Gas at Cardlock</v>
      </c>
      <c r="V109" s="20" t="str">
        <f>IF(SourceTable[[#This Row],[DYED GAS AT CARDLOCK]]="Yes","Dyed Gas At Cardlock","")</f>
        <v/>
      </c>
      <c r="W109" s="20" t="str">
        <f>IF(SourceTable[[#This Row],[BULK DEF]]="Yes","Bulk Def","")</f>
        <v/>
      </c>
      <c r="X109" s="16" t="str">
        <f>IF(SourceTable[[#This Row],[RESTAURANT]]="Yes","Restaurant","")</f>
        <v>Restaurant</v>
      </c>
      <c r="Y109" s="16" t="str">
        <f>IF(SourceTable[[#This Row],[FAST FOOD]]="Yes","Fast Food","")</f>
        <v>Fast Food</v>
      </c>
      <c r="Z109" s="16" t="str">
        <f>IF(SourceTable[[#This Row],[PARKING]]="Yes","Parking","")</f>
        <v>Parking</v>
      </c>
      <c r="AA109" s="16" t="str">
        <f>IF(SourceTable[[#This Row],[RESTROOMS]]="Yes","Restrooms","")</f>
        <v>Restrooms</v>
      </c>
      <c r="AB109" s="16" t="str">
        <f>IF(SourceTable[[#This Row],[STORE]]="Yes","Store","")</f>
        <v/>
      </c>
      <c r="AC109" s="16" t="str">
        <f>IF(SourceTable[[#This Row],[STORE 24/7]]="Yes","Store 24/7","")</f>
        <v>Store 24/7</v>
      </c>
      <c r="AD109" s="16" t="str">
        <f>IF(SourceTable[[#This Row],[SHOWERS]]="Yes","Showers","")</f>
        <v>Showers</v>
      </c>
      <c r="AE109" s="16"/>
      <c r="AF109" s="16"/>
      <c r="AG109" s="16" t="str">
        <f>IF(EssoCL_Locs[[#This Row],[Store Amenities_1]]="","",EssoCL_Locs[[#This Row],[Store Amenities_1]])</f>
        <v>Diesel Efficient</v>
      </c>
      <c r="AH109" s="16" t="str">
        <f>IF(EssoCL_Locs[[#This Row],[Store Amenities_2]]="","",EssoCL_Locs[[#This Row],[Store Amenities_2]])</f>
        <v>Diesel</v>
      </c>
      <c r="AI109" s="16" t="str">
        <f>IF(EssoCL_Locs[[#This Row],[Store Amenities_3]]="","",EssoCL_Locs[[#This Row],[Store Amenities_3]])</f>
        <v/>
      </c>
      <c r="AJ109" s="16" t="str">
        <f>IF(EssoCL_Locs[[#This Row],[Store Amenities_4]]="","",EssoCL_Locs[[#This Row],[Store Amenities_4]])</f>
        <v>Gas at Cardlock</v>
      </c>
      <c r="AK109" s="16" t="str">
        <f>IF(EssoCL_Locs[[#This Row],[Store Amenities_5]]="","",EssoCL_Locs[[#This Row],[Store Amenities_5]])</f>
        <v/>
      </c>
      <c r="AL109" s="16" t="str">
        <f>IF(EssoCL_Locs[[#This Row],[Store Amenities_6]]="","",EssoCL_Locs[[#This Row],[Store Amenities_6]])</f>
        <v/>
      </c>
      <c r="AM109" s="16" t="str">
        <f>IF(EssoCL_Locs[[#This Row],[Store Amenities_7]]="","",EssoCL_Locs[[#This Row],[Store Amenities_7]])</f>
        <v>Restaurant</v>
      </c>
      <c r="AN109" s="16" t="str">
        <f>IF(EssoCL_Locs[[#This Row],[Store Amenities_8]]="","",EssoCL_Locs[[#This Row],[Store Amenities_8]])</f>
        <v>Fast Food</v>
      </c>
      <c r="AO109" s="16" t="str">
        <f>IF(EssoCL_Locs[[#This Row],[Store Amenities_9]]="","",EssoCL_Locs[[#This Row],[Store Amenities_9]])</f>
        <v>Parking</v>
      </c>
      <c r="AP109" s="16" t="str">
        <f>IF(EssoCL_Locs[[#This Row],[Store Amenities_10]]="","",EssoCL_Locs[[#This Row],[Store Amenities_10]])</f>
        <v>Restrooms</v>
      </c>
      <c r="AQ109" s="16" t="str">
        <f>IF(EssoCL_Locs[[#This Row],[Store Amenities_11]]="","",EssoCL_Locs[[#This Row],[Store Amenities_11]])</f>
        <v/>
      </c>
      <c r="AR109" s="16" t="str">
        <f>IF(EssoCL_Locs[[#This Row],[Store Amenities_12]]="","",EssoCL_Locs[[#This Row],[Store Amenities_12]])</f>
        <v>Store 24/7</v>
      </c>
      <c r="AS109" s="16" t="str">
        <f>IF(EssoCL_Locs[[#This Row],[Store Amenities_13]]="","",EssoCL_Locs[[#This Row],[Store Amenities_13]])</f>
        <v>Showers</v>
      </c>
      <c r="AT109" s="16" t="str">
        <f>IF(EssoCL_Locs[[#This Row],[Store Amenities_14]]="","",EssoCL_Locs[[#This Row],[Store Amenities_14]])</f>
        <v/>
      </c>
      <c r="AU109" s="16" t="str">
        <f>IF(EssoCL_Locs[[#This Row],[Store Amenities_15]]="","",EssoCL_Locs[[#This Row],[Store Amenities_15]])</f>
        <v/>
      </c>
      <c r="AV109" s="16" t="s">
        <v>27</v>
      </c>
      <c r="AX109" s="45" t="str">
        <f t="shared" si="8"/>
        <v>56.526525/-115.307171</v>
      </c>
      <c r="AY109" s="41" t="str">
        <f t="shared" si="10"/>
        <v>[Diesel Efficient;Diesel Efficient]|[Diesel;Diesel]|[Gas at Cardlock;Gas at Cardlock]|[Restaurant;Restaurant]|[Fast Food;Fast Food]|[Parking;Parking]|[Restrooms;Restrooms]|[Store 24/7;Store 24/7]|[Showers;Showers]</v>
      </c>
      <c r="AZ109" s="42" t="str">
        <f t="shared" si="11"/>
        <v>[Diesel Efficient;Diesel Efficient]|[Diesel;Diesel]|[Gas at Cardlock;Gas at Cardlock]|[Restaurant;Restaurant]|[Fast Food;Fast Food]|[Parking;Parking]|[Restrooms;Restrooms]|[Store 24/7;Store 24/7]|[Showers;Showers]</v>
      </c>
      <c r="BA109" s="14" t="str">
        <f t="shared" si="9"/>
        <v>523735|Red Earth|523735 - Red Earth|56.526525/-115.307171|Loon River Industrial Park, Hwy 88, Lot 12||Red Earth|AB|T0G 1X0|780-649-2865|CA|||||"[Diesel Efficient;Diesel Efficient]|[Diesel;Diesel]|[Gas at Cardlock;Gas at Cardlock]|[Restaurant;Restaurant]|[Fast Food;Fast Food]|[Parking;Parking]|[Restrooms;Restrooms]|[Store 24/7;Store 24/7]|[Showers;Showers]"|"[Diesel Efficient;Diesel Efficient]|[Diesel;Diesel]|[Gas at Cardlock;Gas at Cardlock]|[Restaurant;Restaurant]|[Fast Food;Fast Food]|[Parking;Parking]|[Restrooms;Restrooms]|[Store 24/7;Store 24/7]|[Showers;Showers]"|E</v>
      </c>
    </row>
    <row r="110" spans="1:53" x14ac:dyDescent="0.35">
      <c r="A110" s="20"/>
      <c r="B110" s="20" t="str">
        <f>TRIM(SourceTable[[#This Row],[EFS
SITE NUMBER]])</f>
        <v>519347</v>
      </c>
      <c r="C110" s="20" t="str">
        <f>SourceTable[[#This Row],[Location Name]]</f>
        <v>Okotoks</v>
      </c>
      <c r="D110" s="16" t="str">
        <f>EssoCL_Locs[[#This Row],[LocationID]] &amp; " - " &amp; EssoCL_Locs[[#This Row],[Location Name]]</f>
        <v>519347 - Okotoks</v>
      </c>
      <c r="E110" s="35">
        <f>SourceTable[[#This Row],[LATITUDE]]</f>
        <v>50.744416000000001</v>
      </c>
      <c r="F110" s="35">
        <f>SourceTable[[#This Row],[LONGITUDE]]</f>
        <v>-113.908188</v>
      </c>
      <c r="G110" s="35" t="str">
        <f>SourceTable[[#This Row],[Address]]</f>
        <v>48223 338th Avenue East</v>
      </c>
      <c r="H110" s="20"/>
      <c r="I110" s="36" t="str">
        <f>SourceTable[[#This Row],[City]]</f>
        <v>Okotoks</v>
      </c>
      <c r="J110" s="35" t="str">
        <f>RIGHT(SourceTable[[#This Row],[Province]],2)</f>
        <v>AB</v>
      </c>
      <c r="K110" s="35" t="str">
        <f>SourceTable[[#This Row],[Postal Code ]]</f>
        <v>T1S 1B2</v>
      </c>
      <c r="L110" s="16" t="str">
        <f>SourceTable[[#This Row],[PHONE]]</f>
        <v>403-279-4451</v>
      </c>
      <c r="M110" s="16" t="s">
        <v>42</v>
      </c>
      <c r="N110" s="16"/>
      <c r="O110" s="47" t="str">
        <f>IF(TRIM(SourceTable[[#This Row],[Status]])="Closed","&lt;ul&gt;&lt;li&gt;Temporarily closed.&lt;/li&gt;&lt;/ul&gt;","")</f>
        <v/>
      </c>
      <c r="P110" s="47" t="str">
        <f>IF(TRIM(SourceTable[[#This Row],[Status]])="Closed","Closed;Closed;Closed;Closed;Closed;Closed;Closed;","")</f>
        <v/>
      </c>
      <c r="Q110" s="15"/>
      <c r="R110" s="20" t="str">
        <f>IF(SourceTable[[#This Row],[DIESEL EFFICIENT™]]="Yes","Diesel Efficient","")</f>
        <v/>
      </c>
      <c r="S110" s="20" t="str">
        <f>IF(SourceTable[[#This Row],[DIESEL]]="Yes","Diesel","")</f>
        <v>Diesel</v>
      </c>
      <c r="T110" s="20" t="str">
        <f>IF(SourceTable[[#This Row],[DYED DIESEL]]="Yes","Dyed Diesel","")</f>
        <v>Dyed Diesel</v>
      </c>
      <c r="U110" s="20" t="str">
        <f>IF(SourceTable[[#This Row],[GAS AT CARDLOCK]]="Yes","Gas at Cardlock","")</f>
        <v>Gas at Cardlock</v>
      </c>
      <c r="V110" s="20" t="str">
        <f>IF(SourceTable[[#This Row],[DYED GAS AT CARDLOCK]]="Yes","Dyed Gas At Cardlock","")</f>
        <v/>
      </c>
      <c r="W110" s="20" t="str">
        <f>IF(SourceTable[[#This Row],[BULK DEF]]="Yes","Bulk Def","")</f>
        <v/>
      </c>
      <c r="X110" s="16" t="str">
        <f>IF(SourceTable[[#This Row],[RESTAURANT]]="Yes","Restaurant","")</f>
        <v/>
      </c>
      <c r="Y110" s="16" t="str">
        <f>IF(SourceTable[[#This Row],[FAST FOOD]]="Yes","Fast Food","")</f>
        <v/>
      </c>
      <c r="Z110" s="16" t="str">
        <f>IF(SourceTable[[#This Row],[PARKING]]="Yes","Parking","")</f>
        <v/>
      </c>
      <c r="AA110" s="16" t="str">
        <f>IF(SourceTable[[#This Row],[RESTROOMS]]="Yes","Restrooms","")</f>
        <v/>
      </c>
      <c r="AB110" s="16" t="str">
        <f>IF(SourceTable[[#This Row],[STORE]]="Yes","Store","")</f>
        <v>Store</v>
      </c>
      <c r="AC110" s="16" t="str">
        <f>IF(SourceTable[[#This Row],[STORE 24/7]]="Yes","Store 24/7","")</f>
        <v/>
      </c>
      <c r="AD110" s="16" t="str">
        <f>IF(SourceTable[[#This Row],[SHOWERS]]="Yes","Showers","")</f>
        <v/>
      </c>
      <c r="AE110" s="16"/>
      <c r="AF110" s="16"/>
      <c r="AG110" s="16" t="str">
        <f>IF(EssoCL_Locs[[#This Row],[Store Amenities_1]]="","",EssoCL_Locs[[#This Row],[Store Amenities_1]])</f>
        <v/>
      </c>
      <c r="AH110" s="16" t="str">
        <f>IF(EssoCL_Locs[[#This Row],[Store Amenities_2]]="","",EssoCL_Locs[[#This Row],[Store Amenities_2]])</f>
        <v>Diesel</v>
      </c>
      <c r="AI110" s="16" t="str">
        <f>IF(EssoCL_Locs[[#This Row],[Store Amenities_3]]="","",EssoCL_Locs[[#This Row],[Store Amenities_3]])</f>
        <v>Dyed Diesel</v>
      </c>
      <c r="AJ110" s="16" t="str">
        <f>IF(EssoCL_Locs[[#This Row],[Store Amenities_4]]="","",EssoCL_Locs[[#This Row],[Store Amenities_4]])</f>
        <v>Gas at Cardlock</v>
      </c>
      <c r="AK110" s="16" t="str">
        <f>IF(EssoCL_Locs[[#This Row],[Store Amenities_5]]="","",EssoCL_Locs[[#This Row],[Store Amenities_5]])</f>
        <v/>
      </c>
      <c r="AL110" s="16" t="str">
        <f>IF(EssoCL_Locs[[#This Row],[Store Amenities_6]]="","",EssoCL_Locs[[#This Row],[Store Amenities_6]])</f>
        <v/>
      </c>
      <c r="AM110" s="16" t="str">
        <f>IF(EssoCL_Locs[[#This Row],[Store Amenities_7]]="","",EssoCL_Locs[[#This Row],[Store Amenities_7]])</f>
        <v/>
      </c>
      <c r="AN110" s="16" t="str">
        <f>IF(EssoCL_Locs[[#This Row],[Store Amenities_8]]="","",EssoCL_Locs[[#This Row],[Store Amenities_8]])</f>
        <v/>
      </c>
      <c r="AO110" s="16" t="str">
        <f>IF(EssoCL_Locs[[#This Row],[Store Amenities_9]]="","",EssoCL_Locs[[#This Row],[Store Amenities_9]])</f>
        <v/>
      </c>
      <c r="AP110" s="16" t="str">
        <f>IF(EssoCL_Locs[[#This Row],[Store Amenities_10]]="","",EssoCL_Locs[[#This Row],[Store Amenities_10]])</f>
        <v/>
      </c>
      <c r="AQ110" s="16" t="str">
        <f>IF(EssoCL_Locs[[#This Row],[Store Amenities_11]]="","",EssoCL_Locs[[#This Row],[Store Amenities_11]])</f>
        <v>Store</v>
      </c>
      <c r="AR110" s="16" t="str">
        <f>IF(EssoCL_Locs[[#This Row],[Store Amenities_12]]="","",EssoCL_Locs[[#This Row],[Store Amenities_12]])</f>
        <v/>
      </c>
      <c r="AS110" s="16" t="str">
        <f>IF(EssoCL_Locs[[#This Row],[Store Amenities_13]]="","",EssoCL_Locs[[#This Row],[Store Amenities_13]])</f>
        <v/>
      </c>
      <c r="AT110" s="16" t="str">
        <f>IF(EssoCL_Locs[[#This Row],[Store Amenities_14]]="","",EssoCL_Locs[[#This Row],[Store Amenities_14]])</f>
        <v/>
      </c>
      <c r="AU110" s="16" t="str">
        <f>IF(EssoCL_Locs[[#This Row],[Store Amenities_15]]="","",EssoCL_Locs[[#This Row],[Store Amenities_15]])</f>
        <v/>
      </c>
      <c r="AV110" s="16" t="s">
        <v>27</v>
      </c>
      <c r="AX110" s="45" t="str">
        <f t="shared" si="8"/>
        <v>50.744416/-113.908188</v>
      </c>
      <c r="AY110" s="41" t="str">
        <f t="shared" si="10"/>
        <v>[Diesel;Diesel]|[Dyed Diesel;Dyed Diesel]|[Gas at Cardlock;Gas at Cardlock]|[Store;Store]</v>
      </c>
      <c r="AZ110" s="42" t="str">
        <f t="shared" si="11"/>
        <v>[Diesel;Diesel]|[Dyed Diesel;Dyed Diesel]|[Gas at Cardlock;Gas at Cardlock]|[Store;Store]</v>
      </c>
      <c r="BA110" s="14" t="str">
        <f t="shared" si="9"/>
        <v>519347|Okotoks|519347 - Okotoks|50.744416/-113.908188|48223 338th Avenue East||Okotoks|AB|T1S 1B2|403-279-4451|CA|||||"[Diesel;Diesel]|[Dyed Diesel;Dyed Diesel]|[Gas at Cardlock;Gas at Cardlock]|[Store;Store]"|"[Diesel;Diesel]|[Dyed Diesel;Dyed Diesel]|[Gas at Cardlock;Gas at Cardlock]|[Store;Store]"|E</v>
      </c>
    </row>
    <row r="111" spans="1:53" x14ac:dyDescent="0.35">
      <c r="A111" s="20"/>
      <c r="B111" s="20" t="str">
        <f>TRIM(SourceTable[[#This Row],[EFS
SITE NUMBER]])</f>
        <v>519340</v>
      </c>
      <c r="C111" s="20" t="str">
        <f>SourceTable[[#This Row],[Location Name]]</f>
        <v>Hythe</v>
      </c>
      <c r="D111" s="16" t="str">
        <f>EssoCL_Locs[[#This Row],[LocationID]] &amp; " - " &amp; EssoCL_Locs[[#This Row],[Location Name]]</f>
        <v>519340 - Hythe</v>
      </c>
      <c r="E111" s="35">
        <f>SourceTable[[#This Row],[LATITUDE]]</f>
        <v>55.334350999999998</v>
      </c>
      <c r="F111" s="35">
        <f>SourceTable[[#This Row],[LONGITUDE]]</f>
        <v>-119.566138</v>
      </c>
      <c r="G111" s="35" t="str">
        <f>SourceTable[[#This Row],[Address]]</f>
        <v>Alberta 43</v>
      </c>
      <c r="H111" s="20"/>
      <c r="I111" s="36" t="str">
        <f>SourceTable[[#This Row],[City]]</f>
        <v>Hythe</v>
      </c>
      <c r="J111" s="35" t="str">
        <f>RIGHT(SourceTable[[#This Row],[Province]],2)</f>
        <v>AB</v>
      </c>
      <c r="K111" s="35" t="str">
        <f>SourceTable[[#This Row],[Postal Code ]]</f>
        <v>T0H 2C0</v>
      </c>
      <c r="L111" s="16" t="str">
        <f>SourceTable[[#This Row],[PHONE]]</f>
        <v>780-356-3970</v>
      </c>
      <c r="M111" s="16" t="s">
        <v>42</v>
      </c>
      <c r="N111" s="16"/>
      <c r="O111" s="47" t="str">
        <f>IF(TRIM(SourceTable[[#This Row],[Status]])="Closed","&lt;ul&gt;&lt;li&gt;Temporarily closed.&lt;/li&gt;&lt;/ul&gt;","")</f>
        <v/>
      </c>
      <c r="P111" s="47" t="str">
        <f>IF(TRIM(SourceTable[[#This Row],[Status]])="Closed","Closed;Closed;Closed;Closed;Closed;Closed;Closed;","")</f>
        <v/>
      </c>
      <c r="Q111" s="15"/>
      <c r="R111" s="20" t="str">
        <f>IF(SourceTable[[#This Row],[DIESEL EFFICIENT™]]="Yes","Diesel Efficient","")</f>
        <v>Diesel Efficient</v>
      </c>
      <c r="S111" s="20" t="str">
        <f>IF(SourceTable[[#This Row],[DIESEL]]="Yes","Diesel","")</f>
        <v>Diesel</v>
      </c>
      <c r="T111" s="20" t="str">
        <f>IF(SourceTable[[#This Row],[DYED DIESEL]]="Yes","Dyed Diesel","")</f>
        <v>Dyed Diesel</v>
      </c>
      <c r="U111" s="20" t="str">
        <f>IF(SourceTable[[#This Row],[GAS AT CARDLOCK]]="Yes","Gas at Cardlock","")</f>
        <v>Gas at Cardlock</v>
      </c>
      <c r="V111" s="20" t="str">
        <f>IF(SourceTable[[#This Row],[DYED GAS AT CARDLOCK]]="Yes","Dyed Gas At Cardlock","")</f>
        <v>Dyed Gas At Cardlock</v>
      </c>
      <c r="W111" s="20" t="str">
        <f>IF(SourceTable[[#This Row],[BULK DEF]]="Yes","Bulk Def","")</f>
        <v/>
      </c>
      <c r="X111" s="16" t="str">
        <f>IF(SourceTable[[#This Row],[RESTAURANT]]="Yes","Restaurant","")</f>
        <v/>
      </c>
      <c r="Y111" s="16" t="str">
        <f>IF(SourceTable[[#This Row],[FAST FOOD]]="Yes","Fast Food","")</f>
        <v/>
      </c>
      <c r="Z111" s="16" t="str">
        <f>IF(SourceTable[[#This Row],[PARKING]]="Yes","Parking","")</f>
        <v/>
      </c>
      <c r="AA111" s="16" t="str">
        <f>IF(SourceTable[[#This Row],[RESTROOMS]]="Yes","Restrooms","")</f>
        <v>Restrooms</v>
      </c>
      <c r="AB111" s="16" t="str">
        <f>IF(SourceTable[[#This Row],[STORE]]="Yes","Store","")</f>
        <v/>
      </c>
      <c r="AC111" s="16" t="str">
        <f>IF(SourceTable[[#This Row],[STORE 24/7]]="Yes","Store 24/7","")</f>
        <v/>
      </c>
      <c r="AD111" s="16" t="str">
        <f>IF(SourceTable[[#This Row],[SHOWERS]]="Yes","Showers","")</f>
        <v/>
      </c>
      <c r="AE111" s="16"/>
      <c r="AF111" s="16"/>
      <c r="AG111" s="16" t="str">
        <f>IF(EssoCL_Locs[[#This Row],[Store Amenities_1]]="","",EssoCL_Locs[[#This Row],[Store Amenities_1]])</f>
        <v>Diesel Efficient</v>
      </c>
      <c r="AH111" s="16" t="str">
        <f>IF(EssoCL_Locs[[#This Row],[Store Amenities_2]]="","",EssoCL_Locs[[#This Row],[Store Amenities_2]])</f>
        <v>Diesel</v>
      </c>
      <c r="AI111" s="16" t="str">
        <f>IF(EssoCL_Locs[[#This Row],[Store Amenities_3]]="","",EssoCL_Locs[[#This Row],[Store Amenities_3]])</f>
        <v>Dyed Diesel</v>
      </c>
      <c r="AJ111" s="16" t="str">
        <f>IF(EssoCL_Locs[[#This Row],[Store Amenities_4]]="","",EssoCL_Locs[[#This Row],[Store Amenities_4]])</f>
        <v>Gas at Cardlock</v>
      </c>
      <c r="AK111" s="16" t="str">
        <f>IF(EssoCL_Locs[[#This Row],[Store Amenities_5]]="","",EssoCL_Locs[[#This Row],[Store Amenities_5]])</f>
        <v>Dyed Gas At Cardlock</v>
      </c>
      <c r="AL111" s="16" t="str">
        <f>IF(EssoCL_Locs[[#This Row],[Store Amenities_6]]="","",EssoCL_Locs[[#This Row],[Store Amenities_6]])</f>
        <v/>
      </c>
      <c r="AM111" s="16" t="str">
        <f>IF(EssoCL_Locs[[#This Row],[Store Amenities_7]]="","",EssoCL_Locs[[#This Row],[Store Amenities_7]])</f>
        <v/>
      </c>
      <c r="AN111" s="16" t="str">
        <f>IF(EssoCL_Locs[[#This Row],[Store Amenities_8]]="","",EssoCL_Locs[[#This Row],[Store Amenities_8]])</f>
        <v/>
      </c>
      <c r="AO111" s="16" t="str">
        <f>IF(EssoCL_Locs[[#This Row],[Store Amenities_9]]="","",EssoCL_Locs[[#This Row],[Store Amenities_9]])</f>
        <v/>
      </c>
      <c r="AP111" s="16" t="str">
        <f>IF(EssoCL_Locs[[#This Row],[Store Amenities_10]]="","",EssoCL_Locs[[#This Row],[Store Amenities_10]])</f>
        <v>Restrooms</v>
      </c>
      <c r="AQ111" s="16" t="str">
        <f>IF(EssoCL_Locs[[#This Row],[Store Amenities_11]]="","",EssoCL_Locs[[#This Row],[Store Amenities_11]])</f>
        <v/>
      </c>
      <c r="AR111" s="16" t="str">
        <f>IF(EssoCL_Locs[[#This Row],[Store Amenities_12]]="","",EssoCL_Locs[[#This Row],[Store Amenities_12]])</f>
        <v/>
      </c>
      <c r="AS111" s="16" t="str">
        <f>IF(EssoCL_Locs[[#This Row],[Store Amenities_13]]="","",EssoCL_Locs[[#This Row],[Store Amenities_13]])</f>
        <v/>
      </c>
      <c r="AT111" s="16" t="str">
        <f>IF(EssoCL_Locs[[#This Row],[Store Amenities_14]]="","",EssoCL_Locs[[#This Row],[Store Amenities_14]])</f>
        <v/>
      </c>
      <c r="AU111" s="16" t="str">
        <f>IF(EssoCL_Locs[[#This Row],[Store Amenities_15]]="","",EssoCL_Locs[[#This Row],[Store Amenities_15]])</f>
        <v/>
      </c>
      <c r="AV111" s="16" t="s">
        <v>27</v>
      </c>
      <c r="AX111" s="45" t="str">
        <f t="shared" si="8"/>
        <v>55.334351/-119.566138</v>
      </c>
      <c r="AY111" s="41" t="str">
        <f t="shared" si="10"/>
        <v>[Diesel Efficient;Diesel Efficient]|[Diesel;Diesel]|[Dyed Diesel;Dyed Diesel]|[Gas at Cardlock;Gas at Cardlock]|[Dyed Gas At Cardlock;Dyed Gas At Cardlock]|[Restrooms;Restrooms]</v>
      </c>
      <c r="AZ111" s="42" t="str">
        <f t="shared" si="11"/>
        <v>[Diesel Efficient;Diesel Efficient]|[Diesel;Diesel]|[Dyed Diesel;Dyed Diesel]|[Gas at Cardlock;Gas at Cardlock]|[Dyed Gas At Cardlock;Dyed Gas At Cardlock]|[Restrooms;Restrooms]</v>
      </c>
      <c r="BA111" s="14" t="str">
        <f t="shared" si="9"/>
        <v>519340|Hythe|519340 - Hythe|55.334351/-119.566138|Alberta 43||Hythe|AB|T0H 2C0|780-356-3970|CA|||||"[Diesel Efficient;Diesel Efficient]|[Diesel;Diesel]|[Dyed Diesel;Dyed Diesel]|[Gas at Cardlock;Gas at Cardlock]|[Dyed Gas At Cardlock;Dyed Gas At Cardlock]|[Restrooms;Restrooms]"|"[Diesel Efficient;Diesel Efficient]|[Diesel;Diesel]|[Dyed Diesel;Dyed Diesel]|[Gas at Cardlock;Gas at Cardlock]|[Dyed Gas At Cardlock;Dyed Gas At Cardlock]|[Restrooms;Restrooms]"|E</v>
      </c>
    </row>
    <row r="112" spans="1:53" x14ac:dyDescent="0.35">
      <c r="A112" s="20"/>
      <c r="B112" s="20" t="str">
        <f>TRIM(SourceTable[[#This Row],[EFS
SITE NUMBER]])</f>
        <v>545954</v>
      </c>
      <c r="C112" s="20" t="str">
        <f>SourceTable[[#This Row],[Location Name]]</f>
        <v>Invermere</v>
      </c>
      <c r="D112" s="16" t="str">
        <f>EssoCL_Locs[[#This Row],[LocationID]] &amp; " - " &amp; EssoCL_Locs[[#This Row],[Location Name]]</f>
        <v>545954 - Invermere</v>
      </c>
      <c r="E112" s="35">
        <f>SourceTable[[#This Row],[LATITUDE]]</f>
        <v>50.513249999999999</v>
      </c>
      <c r="F112" s="35">
        <f>SourceTable[[#This Row],[LONGITUDE]]</f>
        <v>-115.99636099999999</v>
      </c>
      <c r="G112" s="35" t="str">
        <f>SourceTable[[#This Row],[Address]]</f>
        <v>548 Hwy 93/95 &amp; Cooper Rd</v>
      </c>
      <c r="H112" s="20"/>
      <c r="I112" s="36" t="str">
        <f>SourceTable[[#This Row],[City]]</f>
        <v>Invermere</v>
      </c>
      <c r="J112" s="35" t="str">
        <f>RIGHT(SourceTable[[#This Row],[Province]],2)</f>
        <v>BC</v>
      </c>
      <c r="K112" s="35" t="str">
        <f>SourceTable[[#This Row],[Postal Code ]]</f>
        <v>V0A 1K2</v>
      </c>
      <c r="L112" s="16" t="str">
        <f>SourceTable[[#This Row],[PHONE]]</f>
        <v>250-688-0188</v>
      </c>
      <c r="M112" s="16" t="s">
        <v>42</v>
      </c>
      <c r="N112" s="16"/>
      <c r="O112" s="47" t="str">
        <f>IF(TRIM(SourceTable[[#This Row],[Status]])="Closed","&lt;ul&gt;&lt;li&gt;Temporarily closed.&lt;/li&gt;&lt;/ul&gt;","")</f>
        <v/>
      </c>
      <c r="P112" s="47" t="str">
        <f>IF(TRIM(SourceTable[[#This Row],[Status]])="Closed","Closed;Closed;Closed;Closed;Closed;Closed;Closed;","")</f>
        <v/>
      </c>
      <c r="Q112" s="15"/>
      <c r="R112" s="20" t="str">
        <f>IF(SourceTable[[#This Row],[DIESEL EFFICIENT™]]="Yes","Diesel Efficient","")</f>
        <v/>
      </c>
      <c r="S112" s="20" t="str">
        <f>IF(SourceTable[[#This Row],[DIESEL]]="Yes","Diesel","")</f>
        <v>Diesel</v>
      </c>
      <c r="T112" s="20" t="str">
        <f>IF(SourceTable[[#This Row],[DYED DIESEL]]="Yes","Dyed Diesel","")</f>
        <v/>
      </c>
      <c r="U112" s="20" t="str">
        <f>IF(SourceTable[[#This Row],[GAS AT CARDLOCK]]="Yes","Gas at Cardlock","")</f>
        <v>Gas at Cardlock</v>
      </c>
      <c r="V112" s="20" t="str">
        <f>IF(SourceTable[[#This Row],[DYED GAS AT CARDLOCK]]="Yes","Dyed Gas At Cardlock","")</f>
        <v/>
      </c>
      <c r="W112" s="20" t="str">
        <f>IF(SourceTable[[#This Row],[BULK DEF]]="Yes","Bulk Def","")</f>
        <v>Bulk Def</v>
      </c>
      <c r="X112" s="16" t="str">
        <f>IF(SourceTable[[#This Row],[RESTAURANT]]="Yes","Restaurant","")</f>
        <v>Restaurant</v>
      </c>
      <c r="Y112" s="16" t="str">
        <f>IF(SourceTable[[#This Row],[FAST FOOD]]="Yes","Fast Food","")</f>
        <v>Fast Food</v>
      </c>
      <c r="Z112" s="16" t="str">
        <f>IF(SourceTable[[#This Row],[PARKING]]="Yes","Parking","")</f>
        <v>Parking</v>
      </c>
      <c r="AA112" s="16" t="str">
        <f>IF(SourceTable[[#This Row],[RESTROOMS]]="Yes","Restrooms","")</f>
        <v>Restrooms</v>
      </c>
      <c r="AB112" s="16" t="str">
        <f>IF(SourceTable[[#This Row],[STORE]]="Yes","Store","")</f>
        <v/>
      </c>
      <c r="AC112" s="16" t="str">
        <f>IF(SourceTable[[#This Row],[STORE 24/7]]="Yes","Store 24/7","")</f>
        <v>Store 24/7</v>
      </c>
      <c r="AD112" s="16" t="str">
        <f>IF(SourceTable[[#This Row],[SHOWERS]]="Yes","Showers","")</f>
        <v/>
      </c>
      <c r="AE112" s="16"/>
      <c r="AF112" s="16"/>
      <c r="AG112" s="16" t="str">
        <f>IF(EssoCL_Locs[[#This Row],[Store Amenities_1]]="","",EssoCL_Locs[[#This Row],[Store Amenities_1]])</f>
        <v/>
      </c>
      <c r="AH112" s="16" t="str">
        <f>IF(EssoCL_Locs[[#This Row],[Store Amenities_2]]="","",EssoCL_Locs[[#This Row],[Store Amenities_2]])</f>
        <v>Diesel</v>
      </c>
      <c r="AI112" s="16" t="str">
        <f>IF(EssoCL_Locs[[#This Row],[Store Amenities_3]]="","",EssoCL_Locs[[#This Row],[Store Amenities_3]])</f>
        <v/>
      </c>
      <c r="AJ112" s="16" t="str">
        <f>IF(EssoCL_Locs[[#This Row],[Store Amenities_4]]="","",EssoCL_Locs[[#This Row],[Store Amenities_4]])</f>
        <v>Gas at Cardlock</v>
      </c>
      <c r="AK112" s="16" t="str">
        <f>IF(EssoCL_Locs[[#This Row],[Store Amenities_5]]="","",EssoCL_Locs[[#This Row],[Store Amenities_5]])</f>
        <v/>
      </c>
      <c r="AL112" s="16" t="str">
        <f>IF(EssoCL_Locs[[#This Row],[Store Amenities_6]]="","",EssoCL_Locs[[#This Row],[Store Amenities_6]])</f>
        <v>Bulk Def</v>
      </c>
      <c r="AM112" s="16" t="str">
        <f>IF(EssoCL_Locs[[#This Row],[Store Amenities_7]]="","",EssoCL_Locs[[#This Row],[Store Amenities_7]])</f>
        <v>Restaurant</v>
      </c>
      <c r="AN112" s="16" t="str">
        <f>IF(EssoCL_Locs[[#This Row],[Store Amenities_8]]="","",EssoCL_Locs[[#This Row],[Store Amenities_8]])</f>
        <v>Fast Food</v>
      </c>
      <c r="AO112" s="16" t="str">
        <f>IF(EssoCL_Locs[[#This Row],[Store Amenities_9]]="","",EssoCL_Locs[[#This Row],[Store Amenities_9]])</f>
        <v>Parking</v>
      </c>
      <c r="AP112" s="16" t="str">
        <f>IF(EssoCL_Locs[[#This Row],[Store Amenities_10]]="","",EssoCL_Locs[[#This Row],[Store Amenities_10]])</f>
        <v>Restrooms</v>
      </c>
      <c r="AQ112" s="16" t="str">
        <f>IF(EssoCL_Locs[[#This Row],[Store Amenities_11]]="","",EssoCL_Locs[[#This Row],[Store Amenities_11]])</f>
        <v/>
      </c>
      <c r="AR112" s="16" t="str">
        <f>IF(EssoCL_Locs[[#This Row],[Store Amenities_12]]="","",EssoCL_Locs[[#This Row],[Store Amenities_12]])</f>
        <v>Store 24/7</v>
      </c>
      <c r="AS112" s="16" t="str">
        <f>IF(EssoCL_Locs[[#This Row],[Store Amenities_13]]="","",EssoCL_Locs[[#This Row],[Store Amenities_13]])</f>
        <v/>
      </c>
      <c r="AT112" s="16" t="str">
        <f>IF(EssoCL_Locs[[#This Row],[Store Amenities_14]]="","",EssoCL_Locs[[#This Row],[Store Amenities_14]])</f>
        <v/>
      </c>
      <c r="AU112" s="16" t="str">
        <f>IF(EssoCL_Locs[[#This Row],[Store Amenities_15]]="","",EssoCL_Locs[[#This Row],[Store Amenities_15]])</f>
        <v/>
      </c>
      <c r="AV112" s="16" t="s">
        <v>27</v>
      </c>
      <c r="AX112" s="45" t="str">
        <f t="shared" si="8"/>
        <v>50.51325/-115.996361</v>
      </c>
      <c r="AY112" s="41" t="str">
        <f t="shared" si="10"/>
        <v>[Diesel;Diesel]|[Gas at Cardlock;Gas at Cardlock]|[Bulk Def;Bulk Def]|[Restaurant;Restaurant]|[Fast Food;Fast Food]|[Parking;Parking]|[Restrooms;Restrooms]|[Store 24/7;Store 24/7]</v>
      </c>
      <c r="AZ112" s="42" t="str">
        <f t="shared" si="11"/>
        <v>[Diesel;Diesel]|[Gas at Cardlock;Gas at Cardlock]|[Bulk Def;Bulk Def]|[Restaurant;Restaurant]|[Fast Food;Fast Food]|[Parking;Parking]|[Restrooms;Restrooms]|[Store 24/7;Store 24/7]</v>
      </c>
      <c r="BA112" s="14" t="str">
        <f t="shared" si="9"/>
        <v>545954|Invermere|545954 - Invermere|50.51325/-115.996361|548 Hwy 93/95 &amp; Cooper Rd||Invermere|BC|V0A 1K2|250-688-0188|CA|||||"[Diesel;Diesel]|[Gas at Cardlock;Gas at Cardlock]|[Bulk Def;Bulk Def]|[Restaurant;Restaurant]|[Fast Food;Fast Food]|[Parking;Parking]|[Restrooms;Restrooms]|[Store 24/7;Store 24/7]"|"[Diesel;Diesel]|[Gas at Cardlock;Gas at Cardlock]|[Bulk Def;Bulk Def]|[Restaurant;Restaurant]|[Fast Food;Fast Food]|[Parking;Parking]|[Restrooms;Restrooms]|[Store 24/7;Store 24/7]"|E</v>
      </c>
    </row>
    <row r="113" spans="1:53" x14ac:dyDescent="0.35">
      <c r="A113" s="20"/>
      <c r="B113" s="20" t="str">
        <f>TRIM(SourceTable[[#This Row],[EFS
SITE NUMBER]])</f>
        <v>541200</v>
      </c>
      <c r="C113" s="20" t="str">
        <f>SourceTable[[#This Row],[Location Name]]</f>
        <v>Silver Creek Travel Centre</v>
      </c>
      <c r="D113" s="16" t="str">
        <f>EssoCL_Locs[[#This Row],[LocationID]] &amp; " - " &amp; EssoCL_Locs[[#This Row],[Location Name]]</f>
        <v>541200 - Silver Creek Travel Centre</v>
      </c>
      <c r="E113" s="35">
        <f>SourceTable[[#This Row],[LATITUDE]]</f>
        <v>49.363756000000002</v>
      </c>
      <c r="F113" s="35">
        <f>SourceTable[[#This Row],[LONGITUDE]]</f>
        <v>-121.4804566</v>
      </c>
      <c r="G113" s="35" t="str">
        <f>SourceTable[[#This Row],[Address]]</f>
        <v>19700 Klassen Rd</v>
      </c>
      <c r="H113" s="20"/>
      <c r="I113" s="36" t="str">
        <f>SourceTable[[#This Row],[City]]</f>
        <v>Hope</v>
      </c>
      <c r="J113" s="35" t="str">
        <f>RIGHT(SourceTable[[#This Row],[Province]],2)</f>
        <v>BC</v>
      </c>
      <c r="K113" s="35" t="str">
        <f>SourceTable[[#This Row],[Postal Code ]]</f>
        <v>V0X 1L2</v>
      </c>
      <c r="L113" s="16" t="str">
        <f>SourceTable[[#This Row],[PHONE]]</f>
        <v>236-355-1313</v>
      </c>
      <c r="M113" s="16" t="s">
        <v>42</v>
      </c>
      <c r="N113" s="16"/>
      <c r="O113" s="47" t="str">
        <f>IF(TRIM(SourceTable[[#This Row],[Status]])="Closed","&lt;ul&gt;&lt;li&gt;Temporarily closed.&lt;/li&gt;&lt;/ul&gt;","")</f>
        <v/>
      </c>
      <c r="P113" s="47" t="str">
        <f>IF(TRIM(SourceTable[[#This Row],[Status]])="Closed","Closed;Closed;Closed;Closed;Closed;Closed;Closed;","")</f>
        <v/>
      </c>
      <c r="Q113" s="15"/>
      <c r="R113" s="20" t="str">
        <f>IF(SourceTable[[#This Row],[DIESEL EFFICIENT™]]="Yes","Diesel Efficient","")</f>
        <v/>
      </c>
      <c r="S113" s="20" t="str">
        <f>IF(SourceTable[[#This Row],[DIESEL]]="Yes","Diesel","")</f>
        <v>Diesel</v>
      </c>
      <c r="T113" s="20" t="str">
        <f>IF(SourceTable[[#This Row],[DYED DIESEL]]="Yes","Dyed Diesel","")</f>
        <v/>
      </c>
      <c r="U113" s="20" t="str">
        <f>IF(SourceTable[[#This Row],[GAS AT CARDLOCK]]="Yes","Gas at Cardlock","")</f>
        <v>Gas at Cardlock</v>
      </c>
      <c r="V113" s="20" t="str">
        <f>IF(SourceTable[[#This Row],[DYED GAS AT CARDLOCK]]="Yes","Dyed Gas At Cardlock","")</f>
        <v/>
      </c>
      <c r="W113" s="20" t="str">
        <f>IF(SourceTable[[#This Row],[BULK DEF]]="Yes","Bulk Def","")</f>
        <v>Bulk Def</v>
      </c>
      <c r="X113" s="16" t="str">
        <f>IF(SourceTable[[#This Row],[RESTAURANT]]="Yes","Restaurant","")</f>
        <v>Restaurant</v>
      </c>
      <c r="Y113" s="16" t="str">
        <f>IF(SourceTable[[#This Row],[FAST FOOD]]="Yes","Fast Food","")</f>
        <v/>
      </c>
      <c r="Z113" s="16" t="str">
        <f>IF(SourceTable[[#This Row],[PARKING]]="Yes","Parking","")</f>
        <v>Parking</v>
      </c>
      <c r="AA113" s="16" t="str">
        <f>IF(SourceTable[[#This Row],[RESTROOMS]]="Yes","Restrooms","")</f>
        <v>Restrooms</v>
      </c>
      <c r="AB113" s="16" t="str">
        <f>IF(SourceTable[[#This Row],[STORE]]="Yes","Store","")</f>
        <v/>
      </c>
      <c r="AC113" s="16" t="str">
        <f>IF(SourceTable[[#This Row],[STORE 24/7]]="Yes","Store 24/7","")</f>
        <v>Store 24/7</v>
      </c>
      <c r="AD113" s="16" t="str">
        <f>IF(SourceTable[[#This Row],[SHOWERS]]="Yes","Showers","")</f>
        <v>Showers</v>
      </c>
      <c r="AE113" s="16"/>
      <c r="AF113" s="16"/>
      <c r="AG113" s="16" t="str">
        <f>IF(EssoCL_Locs[[#This Row],[Store Amenities_1]]="","",EssoCL_Locs[[#This Row],[Store Amenities_1]])</f>
        <v/>
      </c>
      <c r="AH113" s="16" t="str">
        <f>IF(EssoCL_Locs[[#This Row],[Store Amenities_2]]="","",EssoCL_Locs[[#This Row],[Store Amenities_2]])</f>
        <v>Diesel</v>
      </c>
      <c r="AI113" s="16" t="str">
        <f>IF(EssoCL_Locs[[#This Row],[Store Amenities_3]]="","",EssoCL_Locs[[#This Row],[Store Amenities_3]])</f>
        <v/>
      </c>
      <c r="AJ113" s="16" t="str">
        <f>IF(EssoCL_Locs[[#This Row],[Store Amenities_4]]="","",EssoCL_Locs[[#This Row],[Store Amenities_4]])</f>
        <v>Gas at Cardlock</v>
      </c>
      <c r="AK113" s="16" t="str">
        <f>IF(EssoCL_Locs[[#This Row],[Store Amenities_5]]="","",EssoCL_Locs[[#This Row],[Store Amenities_5]])</f>
        <v/>
      </c>
      <c r="AL113" s="16" t="str">
        <f>IF(EssoCL_Locs[[#This Row],[Store Amenities_6]]="","",EssoCL_Locs[[#This Row],[Store Amenities_6]])</f>
        <v>Bulk Def</v>
      </c>
      <c r="AM113" s="16" t="str">
        <f>IF(EssoCL_Locs[[#This Row],[Store Amenities_7]]="","",EssoCL_Locs[[#This Row],[Store Amenities_7]])</f>
        <v>Restaurant</v>
      </c>
      <c r="AN113" s="16" t="str">
        <f>IF(EssoCL_Locs[[#This Row],[Store Amenities_8]]="","",EssoCL_Locs[[#This Row],[Store Amenities_8]])</f>
        <v/>
      </c>
      <c r="AO113" s="16" t="str">
        <f>IF(EssoCL_Locs[[#This Row],[Store Amenities_9]]="","",EssoCL_Locs[[#This Row],[Store Amenities_9]])</f>
        <v>Parking</v>
      </c>
      <c r="AP113" s="16" t="str">
        <f>IF(EssoCL_Locs[[#This Row],[Store Amenities_10]]="","",EssoCL_Locs[[#This Row],[Store Amenities_10]])</f>
        <v>Restrooms</v>
      </c>
      <c r="AQ113" s="16" t="str">
        <f>IF(EssoCL_Locs[[#This Row],[Store Amenities_11]]="","",EssoCL_Locs[[#This Row],[Store Amenities_11]])</f>
        <v/>
      </c>
      <c r="AR113" s="16" t="str">
        <f>IF(EssoCL_Locs[[#This Row],[Store Amenities_12]]="","",EssoCL_Locs[[#This Row],[Store Amenities_12]])</f>
        <v>Store 24/7</v>
      </c>
      <c r="AS113" s="16" t="str">
        <f>IF(EssoCL_Locs[[#This Row],[Store Amenities_13]]="","",EssoCL_Locs[[#This Row],[Store Amenities_13]])</f>
        <v>Showers</v>
      </c>
      <c r="AT113" s="16" t="str">
        <f>IF(EssoCL_Locs[[#This Row],[Store Amenities_14]]="","",EssoCL_Locs[[#This Row],[Store Amenities_14]])</f>
        <v/>
      </c>
      <c r="AU113" s="16" t="str">
        <f>IF(EssoCL_Locs[[#This Row],[Store Amenities_15]]="","",EssoCL_Locs[[#This Row],[Store Amenities_15]])</f>
        <v/>
      </c>
      <c r="AV113" s="16" t="s">
        <v>27</v>
      </c>
      <c r="AX113" s="45" t="str">
        <f t="shared" si="8"/>
        <v>49.363756/-121.4804566</v>
      </c>
      <c r="AY113" s="41" t="str">
        <f t="shared" si="10"/>
        <v>[Diesel;Diesel]|[Gas at Cardlock;Gas at Cardlock]|[Bulk Def;Bulk Def]|[Restaurant;Restaurant]|[Parking;Parking]|[Restrooms;Restrooms]|[Store 24/7;Store 24/7]|[Showers;Showers]</v>
      </c>
      <c r="AZ113" s="42" t="str">
        <f t="shared" si="11"/>
        <v>[Diesel;Diesel]|[Gas at Cardlock;Gas at Cardlock]|[Bulk Def;Bulk Def]|[Restaurant;Restaurant]|[Parking;Parking]|[Restrooms;Restrooms]|[Store 24/7;Store 24/7]|[Showers;Showers]</v>
      </c>
      <c r="BA113" s="14" t="str">
        <f t="shared" si="9"/>
        <v>541200|Silver Creek Travel Centre|541200 - Silver Creek Travel Centre|49.363756/-121.4804566|19700 Klassen Rd||Hope|BC|V0X 1L2|236-355-1313|CA|||||"[Diesel;Diesel]|[Gas at Cardlock;Gas at Cardlock]|[Bulk Def;Bulk Def]|[Restaurant;Restaurant]|[Parking;Parking]|[Restrooms;Restrooms]|[Store 24/7;Store 24/7]|[Showers;Showers]"|"[Diesel;Diesel]|[Gas at Cardlock;Gas at Cardlock]|[Bulk Def;Bulk Def]|[Restaurant;Restaurant]|[Parking;Parking]|[Restrooms;Restrooms]|[Store 24/7;Store 24/7]|[Showers;Showers]"|E</v>
      </c>
    </row>
    <row r="114" spans="1:53" x14ac:dyDescent="0.35">
      <c r="A114" s="20"/>
      <c r="B114" s="20" t="str">
        <f>TRIM(SourceTable[[#This Row],[EFS
SITE NUMBER]])</f>
        <v>524580</v>
      </c>
      <c r="C114" s="20" t="str">
        <f>SourceTable[[#This Row],[Location Name]]</f>
        <v>Prince George Hart Hwy Travel Centre</v>
      </c>
      <c r="D114" s="16" t="str">
        <f>EssoCL_Locs[[#This Row],[LocationID]] &amp; " - " &amp; EssoCL_Locs[[#This Row],[Location Name]]</f>
        <v>524580 - Prince George Hart Hwy Travel Centre</v>
      </c>
      <c r="E114" s="35">
        <f>SourceTable[[#This Row],[LATITUDE]]</f>
        <v>54.004244999999997</v>
      </c>
      <c r="F114" s="35">
        <f>SourceTable[[#This Row],[LONGITUDE]]</f>
        <v>-122.801177</v>
      </c>
      <c r="G114" s="35" t="str">
        <f>SourceTable[[#This Row],[Address]]</f>
        <v>8087 Hart Hwy</v>
      </c>
      <c r="H114" s="20"/>
      <c r="I114" s="36" t="str">
        <f>SourceTable[[#This Row],[City]]</f>
        <v>Prince George</v>
      </c>
      <c r="J114" s="35" t="str">
        <f>RIGHT(SourceTable[[#This Row],[Province]],2)</f>
        <v>BC</v>
      </c>
      <c r="K114" s="35" t="str">
        <f>SourceTable[[#This Row],[Postal Code ]]</f>
        <v>V2K 3B8</v>
      </c>
      <c r="L114" s="16" t="str">
        <f>SourceTable[[#This Row],[PHONE]]</f>
        <v>250-962-2742</v>
      </c>
      <c r="M114" s="16" t="s">
        <v>42</v>
      </c>
      <c r="N114" s="16"/>
      <c r="O114" s="47" t="str">
        <f>IF(TRIM(SourceTable[[#This Row],[Status]])="Closed","&lt;ul&gt;&lt;li&gt;Temporarily closed.&lt;/li&gt;&lt;/ul&gt;","")</f>
        <v/>
      </c>
      <c r="P114" s="47" t="str">
        <f>IF(TRIM(SourceTable[[#This Row],[Status]])="Closed","Closed;Closed;Closed;Closed;Closed;Closed;Closed;","")</f>
        <v/>
      </c>
      <c r="Q114" s="15"/>
      <c r="R114" s="20" t="str">
        <f>IF(SourceTable[[#This Row],[DIESEL EFFICIENT™]]="Yes","Diesel Efficient","")</f>
        <v/>
      </c>
      <c r="S114" s="20" t="str">
        <f>IF(SourceTable[[#This Row],[DIESEL]]="Yes","Diesel","")</f>
        <v>Diesel</v>
      </c>
      <c r="T114" s="20" t="str">
        <f>IF(SourceTable[[#This Row],[DYED DIESEL]]="Yes","Dyed Diesel","")</f>
        <v>Dyed Diesel</v>
      </c>
      <c r="U114" s="20" t="str">
        <f>IF(SourceTable[[#This Row],[GAS AT CARDLOCK]]="Yes","Gas at Cardlock","")</f>
        <v>Gas at Cardlock</v>
      </c>
      <c r="V114" s="20" t="str">
        <f>IF(SourceTable[[#This Row],[DYED GAS AT CARDLOCK]]="Yes","Dyed Gas At Cardlock","")</f>
        <v>Dyed Gas At Cardlock</v>
      </c>
      <c r="W114" s="20" t="str">
        <f>IF(SourceTable[[#This Row],[BULK DEF]]="Yes","Bulk Def","")</f>
        <v/>
      </c>
      <c r="X114" s="16" t="str">
        <f>IF(SourceTable[[#This Row],[RESTAURANT]]="Yes","Restaurant","")</f>
        <v>Restaurant</v>
      </c>
      <c r="Y114" s="16" t="str">
        <f>IF(SourceTable[[#This Row],[FAST FOOD]]="Yes","Fast Food","")</f>
        <v>Fast Food</v>
      </c>
      <c r="Z114" s="16" t="str">
        <f>IF(SourceTable[[#This Row],[PARKING]]="Yes","Parking","")</f>
        <v/>
      </c>
      <c r="AA114" s="16" t="str">
        <f>IF(SourceTable[[#This Row],[RESTROOMS]]="Yes","Restrooms","")</f>
        <v>Restrooms</v>
      </c>
      <c r="AB114" s="16" t="str">
        <f>IF(SourceTable[[#This Row],[STORE]]="Yes","Store","")</f>
        <v/>
      </c>
      <c r="AC114" s="16" t="str">
        <f>IF(SourceTable[[#This Row],[STORE 24/7]]="Yes","Store 24/7","")</f>
        <v>Store 24/7</v>
      </c>
      <c r="AD114" s="16" t="str">
        <f>IF(SourceTable[[#This Row],[SHOWERS]]="Yes","Showers","")</f>
        <v>Showers</v>
      </c>
      <c r="AE114" s="16"/>
      <c r="AF114" s="16"/>
      <c r="AG114" s="16" t="str">
        <f>IF(EssoCL_Locs[[#This Row],[Store Amenities_1]]="","",EssoCL_Locs[[#This Row],[Store Amenities_1]])</f>
        <v/>
      </c>
      <c r="AH114" s="16" t="str">
        <f>IF(EssoCL_Locs[[#This Row],[Store Amenities_2]]="","",EssoCL_Locs[[#This Row],[Store Amenities_2]])</f>
        <v>Diesel</v>
      </c>
      <c r="AI114" s="16" t="str">
        <f>IF(EssoCL_Locs[[#This Row],[Store Amenities_3]]="","",EssoCL_Locs[[#This Row],[Store Amenities_3]])</f>
        <v>Dyed Diesel</v>
      </c>
      <c r="AJ114" s="16" t="str">
        <f>IF(EssoCL_Locs[[#This Row],[Store Amenities_4]]="","",EssoCL_Locs[[#This Row],[Store Amenities_4]])</f>
        <v>Gas at Cardlock</v>
      </c>
      <c r="AK114" s="16" t="str">
        <f>IF(EssoCL_Locs[[#This Row],[Store Amenities_5]]="","",EssoCL_Locs[[#This Row],[Store Amenities_5]])</f>
        <v>Dyed Gas At Cardlock</v>
      </c>
      <c r="AL114" s="16" t="str">
        <f>IF(EssoCL_Locs[[#This Row],[Store Amenities_6]]="","",EssoCL_Locs[[#This Row],[Store Amenities_6]])</f>
        <v/>
      </c>
      <c r="AM114" s="16" t="str">
        <f>IF(EssoCL_Locs[[#This Row],[Store Amenities_7]]="","",EssoCL_Locs[[#This Row],[Store Amenities_7]])</f>
        <v>Restaurant</v>
      </c>
      <c r="AN114" s="16" t="str">
        <f>IF(EssoCL_Locs[[#This Row],[Store Amenities_8]]="","",EssoCL_Locs[[#This Row],[Store Amenities_8]])</f>
        <v>Fast Food</v>
      </c>
      <c r="AO114" s="16" t="str">
        <f>IF(EssoCL_Locs[[#This Row],[Store Amenities_9]]="","",EssoCL_Locs[[#This Row],[Store Amenities_9]])</f>
        <v/>
      </c>
      <c r="AP114" s="16" t="str">
        <f>IF(EssoCL_Locs[[#This Row],[Store Amenities_10]]="","",EssoCL_Locs[[#This Row],[Store Amenities_10]])</f>
        <v>Restrooms</v>
      </c>
      <c r="AQ114" s="16" t="str">
        <f>IF(EssoCL_Locs[[#This Row],[Store Amenities_11]]="","",EssoCL_Locs[[#This Row],[Store Amenities_11]])</f>
        <v/>
      </c>
      <c r="AR114" s="16" t="str">
        <f>IF(EssoCL_Locs[[#This Row],[Store Amenities_12]]="","",EssoCL_Locs[[#This Row],[Store Amenities_12]])</f>
        <v>Store 24/7</v>
      </c>
      <c r="AS114" s="16" t="str">
        <f>IF(EssoCL_Locs[[#This Row],[Store Amenities_13]]="","",EssoCL_Locs[[#This Row],[Store Amenities_13]])</f>
        <v>Showers</v>
      </c>
      <c r="AT114" s="16" t="str">
        <f>IF(EssoCL_Locs[[#This Row],[Store Amenities_14]]="","",EssoCL_Locs[[#This Row],[Store Amenities_14]])</f>
        <v/>
      </c>
      <c r="AU114" s="16" t="str">
        <f>IF(EssoCL_Locs[[#This Row],[Store Amenities_15]]="","",EssoCL_Locs[[#This Row],[Store Amenities_15]])</f>
        <v/>
      </c>
      <c r="AV114" s="16" t="s">
        <v>27</v>
      </c>
      <c r="AX114" s="45" t="str">
        <f t="shared" si="8"/>
        <v>54.004245/-122.801177</v>
      </c>
      <c r="AY114" s="41" t="str">
        <f t="shared" si="10"/>
        <v>[Diesel;Diesel]|[Dyed Diesel;Dyed Diesel]|[Gas at Cardlock;Gas at Cardlock]|[Dyed Gas At Cardlock;Dyed Gas At Cardlock]|[Restaurant;Restaurant]|[Fast Food;Fast Food]|[Restrooms;Restrooms]|[Store 24/7;Store 24/7]|[Showers;Showers]</v>
      </c>
      <c r="AZ114" s="42" t="str">
        <f t="shared" si="11"/>
        <v>[Diesel;Diesel]|[Dyed Diesel;Dyed Diesel]|[Gas at Cardlock;Gas at Cardlock]|[Dyed Gas At Cardlock;Dyed Gas At Cardlock]|[Restaurant;Restaurant]|[Fast Food;Fast Food]|[Restrooms;Restrooms]|[Store 24/7;Store 24/7]|[Showers;Showers]</v>
      </c>
      <c r="BA114" s="14" t="str">
        <f t="shared" si="9"/>
        <v>524580|Prince George Hart Hwy Travel Centre|524580 - Prince George Hart Hwy Travel Centre|54.004245/-122.801177|8087 Hart Hwy||Prince George|BC|V2K 3B8|250-962-2742|CA|||||"[Diesel;Diesel]|[Dyed Diesel;Dyed Diesel]|[Gas at Cardlock;Gas at Cardlock]|[Dyed Gas At Cardlock;Dyed Gas At Cardlock]|[Restaurant;Restaurant]|[Fast Food;Fast Food]|[Restrooms;Restrooms]|[Store 24/7;Store 24/7]|[Showers;Showers]"|"[Diesel;Diesel]|[Dyed Diesel;Dyed Diesel]|[Gas at Cardlock;Gas at Cardlock]|[Dyed Gas At Cardlock;Dyed Gas At Cardlock]|[Restaurant;Restaurant]|[Fast Food;Fast Food]|[Restrooms;Restrooms]|[Store 24/7;Store 24/7]|[Showers;Showers]"|E</v>
      </c>
    </row>
    <row r="115" spans="1:53" x14ac:dyDescent="0.35">
      <c r="A115" s="20"/>
      <c r="B115" s="20" t="str">
        <f>TRIM(SourceTable[[#This Row],[EFS
SITE NUMBER]])</f>
        <v>541489</v>
      </c>
      <c r="C115" s="20" t="str">
        <f>SourceTable[[#This Row],[Location Name]]</f>
        <v>Prince George Foreman Road</v>
      </c>
      <c r="D115" s="16" t="str">
        <f>EssoCL_Locs[[#This Row],[LocationID]] &amp; " - " &amp; EssoCL_Locs[[#This Row],[Location Name]]</f>
        <v>541489 - Prince George Foreman Road</v>
      </c>
      <c r="E115" s="35">
        <f>SourceTable[[#This Row],[LATITUDE]]</f>
        <v>53.9214962</v>
      </c>
      <c r="F115" s="35">
        <f>SourceTable[[#This Row],[LONGITUDE]]</f>
        <v>-122.6518049</v>
      </c>
      <c r="G115" s="35" t="str">
        <f>SourceTable[[#This Row],[Address]]</f>
        <v>778 Foreman Rd</v>
      </c>
      <c r="H115" s="20"/>
      <c r="I115" s="36" t="str">
        <f>SourceTable[[#This Row],[City]]</f>
        <v>Prince George</v>
      </c>
      <c r="J115" s="35" t="str">
        <f>RIGHT(SourceTable[[#This Row],[Province]],2)</f>
        <v>BC</v>
      </c>
      <c r="K115" s="35" t="str">
        <f>SourceTable[[#This Row],[Postal Code ]]</f>
        <v>V2K 5C5</v>
      </c>
      <c r="L115" s="16" t="str">
        <f>SourceTable[[#This Row],[PHONE]]</f>
        <v>250-963-0036</v>
      </c>
      <c r="M115" s="16" t="s">
        <v>42</v>
      </c>
      <c r="N115" s="16"/>
      <c r="O115" s="47" t="str">
        <f>IF(TRIM(SourceTable[[#This Row],[Status]])="Closed","&lt;ul&gt;&lt;li&gt;Temporarily closed.&lt;/li&gt;&lt;/ul&gt;","")</f>
        <v/>
      </c>
      <c r="P115" s="47" t="str">
        <f>IF(TRIM(SourceTable[[#This Row],[Status]])="Closed","Closed;Closed;Closed;Closed;Closed;Closed;Closed;","")</f>
        <v/>
      </c>
      <c r="Q115" s="15"/>
      <c r="R115" s="20" t="str">
        <f>IF(SourceTable[[#This Row],[DIESEL EFFICIENT™]]="Yes","Diesel Efficient","")</f>
        <v/>
      </c>
      <c r="S115" s="20" t="str">
        <f>IF(SourceTable[[#This Row],[DIESEL]]="Yes","Diesel","")</f>
        <v>Diesel</v>
      </c>
      <c r="T115" s="20" t="str">
        <f>IF(SourceTable[[#This Row],[DYED DIESEL]]="Yes","Dyed Diesel","")</f>
        <v>Dyed Diesel</v>
      </c>
      <c r="U115" s="20" t="str">
        <f>IF(SourceTable[[#This Row],[GAS AT CARDLOCK]]="Yes","Gas at Cardlock","")</f>
        <v>Gas at Cardlock</v>
      </c>
      <c r="V115" s="20" t="str">
        <f>IF(SourceTable[[#This Row],[DYED GAS AT CARDLOCK]]="Yes","Dyed Gas At Cardlock","")</f>
        <v>Dyed Gas At Cardlock</v>
      </c>
      <c r="W115" s="20" t="str">
        <f>IF(SourceTable[[#This Row],[BULK DEF]]="Yes","Bulk Def","")</f>
        <v/>
      </c>
      <c r="X115" s="16" t="str">
        <f>IF(SourceTable[[#This Row],[RESTAURANT]]="Yes","Restaurant","")</f>
        <v/>
      </c>
      <c r="Y115" s="16" t="str">
        <f>IF(SourceTable[[#This Row],[FAST FOOD]]="Yes","Fast Food","")</f>
        <v>Fast Food</v>
      </c>
      <c r="Z115" s="16" t="str">
        <f>IF(SourceTable[[#This Row],[PARKING]]="Yes","Parking","")</f>
        <v>Parking</v>
      </c>
      <c r="AA115" s="16" t="str">
        <f>IF(SourceTable[[#This Row],[RESTROOMS]]="Yes","Restrooms","")</f>
        <v>Restrooms</v>
      </c>
      <c r="AB115" s="16" t="str">
        <f>IF(SourceTable[[#This Row],[STORE]]="Yes","Store","")</f>
        <v/>
      </c>
      <c r="AC115" s="16" t="str">
        <f>IF(SourceTable[[#This Row],[STORE 24/7]]="Yes","Store 24/7","")</f>
        <v>Store 24/7</v>
      </c>
      <c r="AD115" s="16" t="str">
        <f>IF(SourceTable[[#This Row],[SHOWERS]]="Yes","Showers","")</f>
        <v>Showers</v>
      </c>
      <c r="AE115" s="16"/>
      <c r="AF115" s="16"/>
      <c r="AG115" s="16" t="str">
        <f>IF(EssoCL_Locs[[#This Row],[Store Amenities_1]]="","",EssoCL_Locs[[#This Row],[Store Amenities_1]])</f>
        <v/>
      </c>
      <c r="AH115" s="16" t="str">
        <f>IF(EssoCL_Locs[[#This Row],[Store Amenities_2]]="","",EssoCL_Locs[[#This Row],[Store Amenities_2]])</f>
        <v>Diesel</v>
      </c>
      <c r="AI115" s="16" t="str">
        <f>IF(EssoCL_Locs[[#This Row],[Store Amenities_3]]="","",EssoCL_Locs[[#This Row],[Store Amenities_3]])</f>
        <v>Dyed Diesel</v>
      </c>
      <c r="AJ115" s="16" t="str">
        <f>IF(EssoCL_Locs[[#This Row],[Store Amenities_4]]="","",EssoCL_Locs[[#This Row],[Store Amenities_4]])</f>
        <v>Gas at Cardlock</v>
      </c>
      <c r="AK115" s="16" t="str">
        <f>IF(EssoCL_Locs[[#This Row],[Store Amenities_5]]="","",EssoCL_Locs[[#This Row],[Store Amenities_5]])</f>
        <v>Dyed Gas At Cardlock</v>
      </c>
      <c r="AL115" s="16" t="str">
        <f>IF(EssoCL_Locs[[#This Row],[Store Amenities_6]]="","",EssoCL_Locs[[#This Row],[Store Amenities_6]])</f>
        <v/>
      </c>
      <c r="AM115" s="16" t="str">
        <f>IF(EssoCL_Locs[[#This Row],[Store Amenities_7]]="","",EssoCL_Locs[[#This Row],[Store Amenities_7]])</f>
        <v/>
      </c>
      <c r="AN115" s="16" t="str">
        <f>IF(EssoCL_Locs[[#This Row],[Store Amenities_8]]="","",EssoCL_Locs[[#This Row],[Store Amenities_8]])</f>
        <v>Fast Food</v>
      </c>
      <c r="AO115" s="16" t="str">
        <f>IF(EssoCL_Locs[[#This Row],[Store Amenities_9]]="","",EssoCL_Locs[[#This Row],[Store Amenities_9]])</f>
        <v>Parking</v>
      </c>
      <c r="AP115" s="16" t="str">
        <f>IF(EssoCL_Locs[[#This Row],[Store Amenities_10]]="","",EssoCL_Locs[[#This Row],[Store Amenities_10]])</f>
        <v>Restrooms</v>
      </c>
      <c r="AQ115" s="16" t="str">
        <f>IF(EssoCL_Locs[[#This Row],[Store Amenities_11]]="","",EssoCL_Locs[[#This Row],[Store Amenities_11]])</f>
        <v/>
      </c>
      <c r="AR115" s="16" t="str">
        <f>IF(EssoCL_Locs[[#This Row],[Store Amenities_12]]="","",EssoCL_Locs[[#This Row],[Store Amenities_12]])</f>
        <v>Store 24/7</v>
      </c>
      <c r="AS115" s="16" t="str">
        <f>IF(EssoCL_Locs[[#This Row],[Store Amenities_13]]="","",EssoCL_Locs[[#This Row],[Store Amenities_13]])</f>
        <v>Showers</v>
      </c>
      <c r="AT115" s="16" t="str">
        <f>IF(EssoCL_Locs[[#This Row],[Store Amenities_14]]="","",EssoCL_Locs[[#This Row],[Store Amenities_14]])</f>
        <v/>
      </c>
      <c r="AU115" s="16" t="str">
        <f>IF(EssoCL_Locs[[#This Row],[Store Amenities_15]]="","",EssoCL_Locs[[#This Row],[Store Amenities_15]])</f>
        <v/>
      </c>
      <c r="AV115" s="16" t="s">
        <v>27</v>
      </c>
      <c r="AX115" s="45" t="str">
        <f t="shared" si="8"/>
        <v>53.9214962/-122.6518049</v>
      </c>
      <c r="AY115" s="41" t="str">
        <f t="shared" si="10"/>
        <v>[Diesel;Diesel]|[Dyed Diesel;Dyed Diesel]|[Gas at Cardlock;Gas at Cardlock]|[Dyed Gas At Cardlock;Dyed Gas At Cardlock]|[Fast Food;Fast Food]|[Parking;Parking]|[Restrooms;Restrooms]|[Store 24/7;Store 24/7]|[Showers;Showers]</v>
      </c>
      <c r="AZ115" s="42" t="str">
        <f t="shared" si="11"/>
        <v>[Diesel;Diesel]|[Dyed Diesel;Dyed Diesel]|[Gas at Cardlock;Gas at Cardlock]|[Dyed Gas At Cardlock;Dyed Gas At Cardlock]|[Fast Food;Fast Food]|[Parking;Parking]|[Restrooms;Restrooms]|[Store 24/7;Store 24/7]|[Showers;Showers]</v>
      </c>
      <c r="BA115" s="14" t="str">
        <f t="shared" si="9"/>
        <v>541489|Prince George Foreman Road|541489 - Prince George Foreman Road|53.9214962/-122.6518049|778 Foreman Rd||Prince George|BC|V2K 5C5|250-963-0036|CA|||||"[Diesel;Diesel]|[Dyed Diesel;Dyed Diesel]|[Gas at Cardlock;Gas at Cardlock]|[Dyed Gas At Cardlock;Dyed Gas At Cardlock]|[Fast Food;Fast Food]|[Parking;Parking]|[Restrooms;Restrooms]|[Store 24/7;Store 24/7]|[Showers;Showers]"|"[Diesel;Diesel]|[Dyed Diesel;Dyed Diesel]|[Gas at Cardlock;Gas at Cardlock]|[Dyed Gas At Cardlock;Dyed Gas At Cardlock]|[Fast Food;Fast Food]|[Parking;Parking]|[Restrooms;Restrooms]|[Store 24/7;Store 24/7]|[Showers;Showers]"|E</v>
      </c>
    </row>
    <row r="116" spans="1:53" x14ac:dyDescent="0.35">
      <c r="A116" s="20"/>
      <c r="B116" s="20" t="str">
        <f>TRIM(SourceTable[[#This Row],[EFS
SITE NUMBER]])</f>
        <v>524577</v>
      </c>
      <c r="C116" s="20" t="str">
        <f>SourceTable[[#This Row],[Location Name]]</f>
        <v>Prince George Noranda Rd</v>
      </c>
      <c r="D116" s="16" t="str">
        <f>EssoCL_Locs[[#This Row],[LocationID]] &amp; " - " &amp; EssoCL_Locs[[#This Row],[Location Name]]</f>
        <v>524577 - Prince George Noranda Rd</v>
      </c>
      <c r="E116" s="35">
        <f>SourceTable[[#This Row],[LATITUDE]]</f>
        <v>53.965572000000002</v>
      </c>
      <c r="F116" s="35">
        <f>SourceTable[[#This Row],[LONGITUDE]]</f>
        <v>-122.765717</v>
      </c>
      <c r="G116" s="35" t="str">
        <f>SourceTable[[#This Row],[Address]]</f>
        <v>2180 Noranda Rd</v>
      </c>
      <c r="H116" s="20"/>
      <c r="I116" s="36" t="str">
        <f>SourceTable[[#This Row],[City]]</f>
        <v>Prince George</v>
      </c>
      <c r="J116" s="35" t="str">
        <f>RIGHT(SourceTable[[#This Row],[Province]],2)</f>
        <v>BC</v>
      </c>
      <c r="K116" s="35" t="str">
        <f>SourceTable[[#This Row],[Postal Code ]]</f>
        <v>V2L 4S8</v>
      </c>
      <c r="L116" s="16" t="str">
        <f>SourceTable[[#This Row],[PHONE]]</f>
        <v>250-563-5823</v>
      </c>
      <c r="M116" s="16" t="s">
        <v>42</v>
      </c>
      <c r="N116" s="16"/>
      <c r="O116" s="47" t="str">
        <f>IF(TRIM(SourceTable[[#This Row],[Status]])="Closed","&lt;ul&gt;&lt;li&gt;Temporarily closed.&lt;/li&gt;&lt;/ul&gt;","")</f>
        <v/>
      </c>
      <c r="P116" s="47" t="str">
        <f>IF(TRIM(SourceTable[[#This Row],[Status]])="Closed","Closed;Closed;Closed;Closed;Closed;Closed;Closed;","")</f>
        <v/>
      </c>
      <c r="Q116" s="15"/>
      <c r="R116" s="20" t="str">
        <f>IF(SourceTable[[#This Row],[DIESEL EFFICIENT™]]="Yes","Diesel Efficient","")</f>
        <v/>
      </c>
      <c r="S116" s="20" t="str">
        <f>IF(SourceTable[[#This Row],[DIESEL]]="Yes","Diesel","")</f>
        <v>Diesel</v>
      </c>
      <c r="T116" s="20" t="str">
        <f>IF(SourceTable[[#This Row],[DYED DIESEL]]="Yes","Dyed Diesel","")</f>
        <v>Dyed Diesel</v>
      </c>
      <c r="U116" s="20" t="str">
        <f>IF(SourceTable[[#This Row],[GAS AT CARDLOCK]]="Yes","Gas at Cardlock","")</f>
        <v>Gas at Cardlock</v>
      </c>
      <c r="V116" s="20" t="str">
        <f>IF(SourceTable[[#This Row],[DYED GAS AT CARDLOCK]]="Yes","Dyed Gas At Cardlock","")</f>
        <v>Dyed Gas At Cardlock</v>
      </c>
      <c r="W116" s="20" t="str">
        <f>IF(SourceTable[[#This Row],[BULK DEF]]="Yes","Bulk Def","")</f>
        <v/>
      </c>
      <c r="X116" s="16" t="str">
        <f>IF(SourceTable[[#This Row],[RESTAURANT]]="Yes","Restaurant","")</f>
        <v/>
      </c>
      <c r="Y116" s="16" t="str">
        <f>IF(SourceTable[[#This Row],[FAST FOOD]]="Yes","Fast Food","")</f>
        <v/>
      </c>
      <c r="Z116" s="16" t="str">
        <f>IF(SourceTable[[#This Row],[PARKING]]="Yes","Parking","")</f>
        <v/>
      </c>
      <c r="AA116" s="16" t="str">
        <f>IF(SourceTable[[#This Row],[RESTROOMS]]="Yes","Restrooms","")</f>
        <v/>
      </c>
      <c r="AB116" s="16" t="str">
        <f>IF(SourceTable[[#This Row],[STORE]]="Yes","Store","")</f>
        <v/>
      </c>
      <c r="AC116" s="16" t="str">
        <f>IF(SourceTable[[#This Row],[STORE 24/7]]="Yes","Store 24/7","")</f>
        <v/>
      </c>
      <c r="AD116" s="16" t="str">
        <f>IF(SourceTable[[#This Row],[SHOWERS]]="Yes","Showers","")</f>
        <v/>
      </c>
      <c r="AE116" s="16"/>
      <c r="AF116" s="16"/>
      <c r="AG116" s="16" t="str">
        <f>IF(EssoCL_Locs[[#This Row],[Store Amenities_1]]="","",EssoCL_Locs[[#This Row],[Store Amenities_1]])</f>
        <v/>
      </c>
      <c r="AH116" s="16" t="str">
        <f>IF(EssoCL_Locs[[#This Row],[Store Amenities_2]]="","",EssoCL_Locs[[#This Row],[Store Amenities_2]])</f>
        <v>Diesel</v>
      </c>
      <c r="AI116" s="16" t="str">
        <f>IF(EssoCL_Locs[[#This Row],[Store Amenities_3]]="","",EssoCL_Locs[[#This Row],[Store Amenities_3]])</f>
        <v>Dyed Diesel</v>
      </c>
      <c r="AJ116" s="16" t="str">
        <f>IF(EssoCL_Locs[[#This Row],[Store Amenities_4]]="","",EssoCL_Locs[[#This Row],[Store Amenities_4]])</f>
        <v>Gas at Cardlock</v>
      </c>
      <c r="AK116" s="16" t="str">
        <f>IF(EssoCL_Locs[[#This Row],[Store Amenities_5]]="","",EssoCL_Locs[[#This Row],[Store Amenities_5]])</f>
        <v>Dyed Gas At Cardlock</v>
      </c>
      <c r="AL116" s="16" t="str">
        <f>IF(EssoCL_Locs[[#This Row],[Store Amenities_6]]="","",EssoCL_Locs[[#This Row],[Store Amenities_6]])</f>
        <v/>
      </c>
      <c r="AM116" s="16" t="str">
        <f>IF(EssoCL_Locs[[#This Row],[Store Amenities_7]]="","",EssoCL_Locs[[#This Row],[Store Amenities_7]])</f>
        <v/>
      </c>
      <c r="AN116" s="16" t="str">
        <f>IF(EssoCL_Locs[[#This Row],[Store Amenities_8]]="","",EssoCL_Locs[[#This Row],[Store Amenities_8]])</f>
        <v/>
      </c>
      <c r="AO116" s="16" t="str">
        <f>IF(EssoCL_Locs[[#This Row],[Store Amenities_9]]="","",EssoCL_Locs[[#This Row],[Store Amenities_9]])</f>
        <v/>
      </c>
      <c r="AP116" s="16" t="str">
        <f>IF(EssoCL_Locs[[#This Row],[Store Amenities_10]]="","",EssoCL_Locs[[#This Row],[Store Amenities_10]])</f>
        <v/>
      </c>
      <c r="AQ116" s="16" t="str">
        <f>IF(EssoCL_Locs[[#This Row],[Store Amenities_11]]="","",EssoCL_Locs[[#This Row],[Store Amenities_11]])</f>
        <v/>
      </c>
      <c r="AR116" s="16" t="str">
        <f>IF(EssoCL_Locs[[#This Row],[Store Amenities_12]]="","",EssoCL_Locs[[#This Row],[Store Amenities_12]])</f>
        <v/>
      </c>
      <c r="AS116" s="16" t="str">
        <f>IF(EssoCL_Locs[[#This Row],[Store Amenities_13]]="","",EssoCL_Locs[[#This Row],[Store Amenities_13]])</f>
        <v/>
      </c>
      <c r="AT116" s="16" t="str">
        <f>IF(EssoCL_Locs[[#This Row],[Store Amenities_14]]="","",EssoCL_Locs[[#This Row],[Store Amenities_14]])</f>
        <v/>
      </c>
      <c r="AU116" s="16" t="str">
        <f>IF(EssoCL_Locs[[#This Row],[Store Amenities_15]]="","",EssoCL_Locs[[#This Row],[Store Amenities_15]])</f>
        <v/>
      </c>
      <c r="AV116" s="16" t="s">
        <v>27</v>
      </c>
      <c r="AX116" s="45" t="str">
        <f t="shared" si="8"/>
        <v>53.965572/-122.765717</v>
      </c>
      <c r="AY116" s="41" t="str">
        <f t="shared" si="10"/>
        <v>[Diesel;Diesel]|[Dyed Diesel;Dyed Diesel]|[Gas at Cardlock;Gas at Cardlock]|[Dyed Gas At Cardlock;Dyed Gas At Cardlock]</v>
      </c>
      <c r="AZ116" s="42" t="str">
        <f t="shared" si="11"/>
        <v>[Diesel;Diesel]|[Dyed Diesel;Dyed Diesel]|[Gas at Cardlock;Gas at Cardlock]|[Dyed Gas At Cardlock;Dyed Gas At Cardlock]</v>
      </c>
      <c r="BA116" s="14" t="str">
        <f t="shared" si="9"/>
        <v>524577|Prince George Noranda Rd|524577 - Prince George Noranda Rd|53.965572/-122.765717|2180 Noranda Rd||Prince George|BC|V2L 4S8|250-563-5823|CA|||||"[Diesel;Diesel]|[Dyed Diesel;Dyed Diesel]|[Gas at Cardlock;Gas at Cardlock]|[Dyed Gas At Cardlock;Dyed Gas At Cardlock]"|"[Diesel;Diesel]|[Dyed Diesel;Dyed Diesel]|[Gas at Cardlock;Gas at Cardlock]|[Dyed Gas At Cardlock;Dyed Gas At Cardlock]"|E</v>
      </c>
    </row>
    <row r="117" spans="1:53" x14ac:dyDescent="0.35">
      <c r="A117" s="20"/>
      <c r="B117" s="20" t="str">
        <f>TRIM(SourceTable[[#This Row],[EFS
SITE NUMBER]])</f>
        <v>524600</v>
      </c>
      <c r="C117" s="20" t="str">
        <f>SourceTable[[#This Row],[Location Name]]</f>
        <v>Winnipeg Bulk Plant</v>
      </c>
      <c r="D117" s="16" t="str">
        <f>EssoCL_Locs[[#This Row],[LocationID]] &amp; " - " &amp; EssoCL_Locs[[#This Row],[Location Name]]</f>
        <v>524600 - Winnipeg Bulk Plant</v>
      </c>
      <c r="E117" s="35">
        <f>SourceTable[[#This Row],[LATITUDE]]</f>
        <v>49.885845000000003</v>
      </c>
      <c r="F117" s="35">
        <f>SourceTable[[#This Row],[LONGITUDE]]</f>
        <v>-97.081142</v>
      </c>
      <c r="G117" s="35" t="str">
        <f>SourceTable[[#This Row],[Address]]</f>
        <v>922 Dugald Rd</v>
      </c>
      <c r="H117" s="20"/>
      <c r="I117" s="36" t="str">
        <f>SourceTable[[#This Row],[City]]</f>
        <v>Winnipeg</v>
      </c>
      <c r="J117" s="35" t="str">
        <f>RIGHT(SourceTable[[#This Row],[Province]],2)</f>
        <v>MB</v>
      </c>
      <c r="K117" s="35" t="str">
        <f>SourceTable[[#This Row],[Postal Code ]]</f>
        <v>R2J 3J9</v>
      </c>
      <c r="L117" s="16" t="str">
        <f>SourceTable[[#This Row],[PHONE]]</f>
        <v>204-233-0848</v>
      </c>
      <c r="M117" s="16" t="s">
        <v>42</v>
      </c>
      <c r="N117" s="16"/>
      <c r="O117" s="47" t="str">
        <f>IF(TRIM(SourceTable[[#This Row],[Status]])="Closed","&lt;ul&gt;&lt;li&gt;Temporarily closed.&lt;/li&gt;&lt;/ul&gt;","")</f>
        <v/>
      </c>
      <c r="P117" s="47" t="str">
        <f>IF(TRIM(SourceTable[[#This Row],[Status]])="Closed","Closed;Closed;Closed;Closed;Closed;Closed;Closed;","")</f>
        <v/>
      </c>
      <c r="Q117" s="15"/>
      <c r="R117" s="20" t="str">
        <f>IF(SourceTable[[#This Row],[DIESEL EFFICIENT™]]="Yes","Diesel Efficient","")</f>
        <v/>
      </c>
      <c r="S117" s="20" t="str">
        <f>IF(SourceTable[[#This Row],[DIESEL]]="Yes","Diesel","")</f>
        <v>Diesel</v>
      </c>
      <c r="T117" s="20" t="str">
        <f>IF(SourceTable[[#This Row],[DYED DIESEL]]="Yes","Dyed Diesel","")</f>
        <v/>
      </c>
      <c r="U117" s="20" t="str">
        <f>IF(SourceTable[[#This Row],[GAS AT CARDLOCK]]="Yes","Gas at Cardlock","")</f>
        <v>Gas at Cardlock</v>
      </c>
      <c r="V117" s="20" t="str">
        <f>IF(SourceTable[[#This Row],[DYED GAS AT CARDLOCK]]="Yes","Dyed Gas At Cardlock","")</f>
        <v/>
      </c>
      <c r="W117" s="20" t="str">
        <f>IF(SourceTable[[#This Row],[BULK DEF]]="Yes","Bulk Def","")</f>
        <v>Bulk Def</v>
      </c>
      <c r="X117" s="16" t="str">
        <f>IF(SourceTable[[#This Row],[RESTAURANT]]="Yes","Restaurant","")</f>
        <v/>
      </c>
      <c r="Y117" s="16" t="str">
        <f>IF(SourceTable[[#This Row],[FAST FOOD]]="Yes","Fast Food","")</f>
        <v/>
      </c>
      <c r="Z117" s="16" t="str">
        <f>IF(SourceTable[[#This Row],[PARKING]]="Yes","Parking","")</f>
        <v/>
      </c>
      <c r="AA117" s="16" t="str">
        <f>IF(SourceTable[[#This Row],[RESTROOMS]]="Yes","Restrooms","")</f>
        <v>Restrooms</v>
      </c>
      <c r="AB117" s="16" t="str">
        <f>IF(SourceTable[[#This Row],[STORE]]="Yes","Store","")</f>
        <v/>
      </c>
      <c r="AC117" s="16" t="str">
        <f>IF(SourceTable[[#This Row],[STORE 24/7]]="Yes","Store 24/7","")</f>
        <v/>
      </c>
      <c r="AD117" s="16" t="str">
        <f>IF(SourceTable[[#This Row],[SHOWERS]]="Yes","Showers","")</f>
        <v/>
      </c>
      <c r="AE117" s="16"/>
      <c r="AF117" s="16"/>
      <c r="AG117" s="16" t="str">
        <f>IF(EssoCL_Locs[[#This Row],[Store Amenities_1]]="","",EssoCL_Locs[[#This Row],[Store Amenities_1]])</f>
        <v/>
      </c>
      <c r="AH117" s="16" t="str">
        <f>IF(EssoCL_Locs[[#This Row],[Store Amenities_2]]="","",EssoCL_Locs[[#This Row],[Store Amenities_2]])</f>
        <v>Diesel</v>
      </c>
      <c r="AI117" s="16" t="str">
        <f>IF(EssoCL_Locs[[#This Row],[Store Amenities_3]]="","",EssoCL_Locs[[#This Row],[Store Amenities_3]])</f>
        <v/>
      </c>
      <c r="AJ117" s="16" t="str">
        <f>IF(EssoCL_Locs[[#This Row],[Store Amenities_4]]="","",EssoCL_Locs[[#This Row],[Store Amenities_4]])</f>
        <v>Gas at Cardlock</v>
      </c>
      <c r="AK117" s="16" t="str">
        <f>IF(EssoCL_Locs[[#This Row],[Store Amenities_5]]="","",EssoCL_Locs[[#This Row],[Store Amenities_5]])</f>
        <v/>
      </c>
      <c r="AL117" s="16" t="str">
        <f>IF(EssoCL_Locs[[#This Row],[Store Amenities_6]]="","",EssoCL_Locs[[#This Row],[Store Amenities_6]])</f>
        <v>Bulk Def</v>
      </c>
      <c r="AM117" s="16" t="str">
        <f>IF(EssoCL_Locs[[#This Row],[Store Amenities_7]]="","",EssoCL_Locs[[#This Row],[Store Amenities_7]])</f>
        <v/>
      </c>
      <c r="AN117" s="16" t="str">
        <f>IF(EssoCL_Locs[[#This Row],[Store Amenities_8]]="","",EssoCL_Locs[[#This Row],[Store Amenities_8]])</f>
        <v/>
      </c>
      <c r="AO117" s="16" t="str">
        <f>IF(EssoCL_Locs[[#This Row],[Store Amenities_9]]="","",EssoCL_Locs[[#This Row],[Store Amenities_9]])</f>
        <v/>
      </c>
      <c r="AP117" s="16" t="str">
        <f>IF(EssoCL_Locs[[#This Row],[Store Amenities_10]]="","",EssoCL_Locs[[#This Row],[Store Amenities_10]])</f>
        <v>Restrooms</v>
      </c>
      <c r="AQ117" s="16" t="str">
        <f>IF(EssoCL_Locs[[#This Row],[Store Amenities_11]]="","",EssoCL_Locs[[#This Row],[Store Amenities_11]])</f>
        <v/>
      </c>
      <c r="AR117" s="16" t="str">
        <f>IF(EssoCL_Locs[[#This Row],[Store Amenities_12]]="","",EssoCL_Locs[[#This Row],[Store Amenities_12]])</f>
        <v/>
      </c>
      <c r="AS117" s="16" t="str">
        <f>IF(EssoCL_Locs[[#This Row],[Store Amenities_13]]="","",EssoCL_Locs[[#This Row],[Store Amenities_13]])</f>
        <v/>
      </c>
      <c r="AT117" s="16" t="str">
        <f>IF(EssoCL_Locs[[#This Row],[Store Amenities_14]]="","",EssoCL_Locs[[#This Row],[Store Amenities_14]])</f>
        <v/>
      </c>
      <c r="AU117" s="16" t="str">
        <f>IF(EssoCL_Locs[[#This Row],[Store Amenities_15]]="","",EssoCL_Locs[[#This Row],[Store Amenities_15]])</f>
        <v/>
      </c>
      <c r="AV117" s="16" t="s">
        <v>27</v>
      </c>
      <c r="AX117" s="45" t="str">
        <f t="shared" si="8"/>
        <v>49.885845/-97.081142</v>
      </c>
      <c r="AY117" s="41" t="str">
        <f t="shared" si="10"/>
        <v>[Diesel;Diesel]|[Gas at Cardlock;Gas at Cardlock]|[Bulk Def;Bulk Def]|[Restrooms;Restrooms]</v>
      </c>
      <c r="AZ117" s="42" t="str">
        <f t="shared" si="11"/>
        <v>[Diesel;Diesel]|[Gas at Cardlock;Gas at Cardlock]|[Bulk Def;Bulk Def]|[Restrooms;Restrooms]</v>
      </c>
      <c r="BA117" s="14" t="str">
        <f t="shared" si="9"/>
        <v>524600|Winnipeg Bulk Plant|524600 - Winnipeg Bulk Plant|49.885845/-97.081142|922 Dugald Rd||Winnipeg|MB|R2J 3J9|204-233-0848|CA|||||"[Diesel;Diesel]|[Gas at Cardlock;Gas at Cardlock]|[Bulk Def;Bulk Def]|[Restrooms;Restrooms]"|"[Diesel;Diesel]|[Gas at Cardlock;Gas at Cardlock]|[Bulk Def;Bulk Def]|[Restrooms;Restrooms]"|E</v>
      </c>
    </row>
    <row r="118" spans="1:53" x14ac:dyDescent="0.35">
      <c r="A118" s="20"/>
      <c r="B118" s="20" t="str">
        <f>TRIM(SourceTable[[#This Row],[EFS
SITE NUMBER]])</f>
        <v>524615</v>
      </c>
      <c r="C118" s="20" t="str">
        <f>SourceTable[[#This Row],[Location Name]]</f>
        <v>Regina Industrial</v>
      </c>
      <c r="D118" s="16" t="str">
        <f>EssoCL_Locs[[#This Row],[LocationID]] &amp; " - " &amp; EssoCL_Locs[[#This Row],[Location Name]]</f>
        <v>524615 - Regina Industrial</v>
      </c>
      <c r="E118" s="35">
        <f>SourceTable[[#This Row],[LATITUDE]]</f>
        <v>50.479399999999998</v>
      </c>
      <c r="F118" s="35">
        <f>SourceTable[[#This Row],[LONGITUDE]]</f>
        <v>-104.574152</v>
      </c>
      <c r="G118" s="35" t="str">
        <f>SourceTable[[#This Row],[Address]]</f>
        <v>210 Mcdonald St N</v>
      </c>
      <c r="H118" s="20"/>
      <c r="I118" s="36" t="str">
        <f>SourceTable[[#This Row],[City]]</f>
        <v>Regina</v>
      </c>
      <c r="J118" s="35" t="str">
        <f>RIGHT(SourceTable[[#This Row],[Province]],2)</f>
        <v>SK</v>
      </c>
      <c r="K118" s="35" t="str">
        <f>SourceTable[[#This Row],[Postal Code ]]</f>
        <v>S4N 5W3</v>
      </c>
      <c r="L118" s="16" t="str">
        <f>SourceTable[[#This Row],[PHONE]]</f>
        <v>306-721-6880</v>
      </c>
      <c r="M118" s="16" t="s">
        <v>42</v>
      </c>
      <c r="N118" s="16"/>
      <c r="O118" s="47" t="str">
        <f>IF(TRIM(SourceTable[[#This Row],[Status]])="Closed","&lt;ul&gt;&lt;li&gt;Temporarily closed.&lt;/li&gt;&lt;/ul&gt;","")</f>
        <v/>
      </c>
      <c r="P118" s="47" t="str">
        <f>IF(TRIM(SourceTable[[#This Row],[Status]])="Closed","Closed;Closed;Closed;Closed;Closed;Closed;Closed;","")</f>
        <v/>
      </c>
      <c r="Q118" s="15"/>
      <c r="R118" s="20" t="str">
        <f>IF(SourceTable[[#This Row],[DIESEL EFFICIENT™]]="Yes","Diesel Efficient","")</f>
        <v/>
      </c>
      <c r="S118" s="20" t="str">
        <f>IF(SourceTable[[#This Row],[DIESEL]]="Yes","Diesel","")</f>
        <v>Diesel</v>
      </c>
      <c r="T118" s="20" t="str">
        <f>IF(SourceTable[[#This Row],[DYED DIESEL]]="Yes","Dyed Diesel","")</f>
        <v>Dyed Diesel</v>
      </c>
      <c r="U118" s="20" t="str">
        <f>IF(SourceTable[[#This Row],[GAS AT CARDLOCK]]="Yes","Gas at Cardlock","")</f>
        <v>Gas at Cardlock</v>
      </c>
      <c r="V118" s="20" t="str">
        <f>IF(SourceTable[[#This Row],[DYED GAS AT CARDLOCK]]="Yes","Dyed Gas At Cardlock","")</f>
        <v/>
      </c>
      <c r="W118" s="20" t="str">
        <f>IF(SourceTable[[#This Row],[BULK DEF]]="Yes","Bulk Def","")</f>
        <v>Bulk Def</v>
      </c>
      <c r="X118" s="16" t="str">
        <f>IF(SourceTable[[#This Row],[RESTAURANT]]="Yes","Restaurant","")</f>
        <v/>
      </c>
      <c r="Y118" s="16" t="str">
        <f>IF(SourceTable[[#This Row],[FAST FOOD]]="Yes","Fast Food","")</f>
        <v/>
      </c>
      <c r="Z118" s="16" t="str">
        <f>IF(SourceTable[[#This Row],[PARKING]]="Yes","Parking","")</f>
        <v/>
      </c>
      <c r="AA118" s="16" t="str">
        <f>IF(SourceTable[[#This Row],[RESTROOMS]]="Yes","Restrooms","")</f>
        <v>Restrooms</v>
      </c>
      <c r="AB118" s="16" t="str">
        <f>IF(SourceTable[[#This Row],[STORE]]="Yes","Store","")</f>
        <v>Store</v>
      </c>
      <c r="AC118" s="16" t="str">
        <f>IF(SourceTable[[#This Row],[STORE 24/7]]="Yes","Store 24/7","")</f>
        <v/>
      </c>
      <c r="AD118" s="16" t="str">
        <f>IF(SourceTable[[#This Row],[SHOWERS]]="Yes","Showers","")</f>
        <v/>
      </c>
      <c r="AE118" s="16"/>
      <c r="AF118" s="16"/>
      <c r="AG118" s="16" t="str">
        <f>IF(EssoCL_Locs[[#This Row],[Store Amenities_1]]="","",EssoCL_Locs[[#This Row],[Store Amenities_1]])</f>
        <v/>
      </c>
      <c r="AH118" s="16" t="str">
        <f>IF(EssoCL_Locs[[#This Row],[Store Amenities_2]]="","",EssoCL_Locs[[#This Row],[Store Amenities_2]])</f>
        <v>Diesel</v>
      </c>
      <c r="AI118" s="16" t="str">
        <f>IF(EssoCL_Locs[[#This Row],[Store Amenities_3]]="","",EssoCL_Locs[[#This Row],[Store Amenities_3]])</f>
        <v>Dyed Diesel</v>
      </c>
      <c r="AJ118" s="16" t="str">
        <f>IF(EssoCL_Locs[[#This Row],[Store Amenities_4]]="","",EssoCL_Locs[[#This Row],[Store Amenities_4]])</f>
        <v>Gas at Cardlock</v>
      </c>
      <c r="AK118" s="16" t="str">
        <f>IF(EssoCL_Locs[[#This Row],[Store Amenities_5]]="","",EssoCL_Locs[[#This Row],[Store Amenities_5]])</f>
        <v/>
      </c>
      <c r="AL118" s="16" t="str">
        <f>IF(EssoCL_Locs[[#This Row],[Store Amenities_6]]="","",EssoCL_Locs[[#This Row],[Store Amenities_6]])</f>
        <v>Bulk Def</v>
      </c>
      <c r="AM118" s="16" t="str">
        <f>IF(EssoCL_Locs[[#This Row],[Store Amenities_7]]="","",EssoCL_Locs[[#This Row],[Store Amenities_7]])</f>
        <v/>
      </c>
      <c r="AN118" s="16" t="str">
        <f>IF(EssoCL_Locs[[#This Row],[Store Amenities_8]]="","",EssoCL_Locs[[#This Row],[Store Amenities_8]])</f>
        <v/>
      </c>
      <c r="AO118" s="16" t="str">
        <f>IF(EssoCL_Locs[[#This Row],[Store Amenities_9]]="","",EssoCL_Locs[[#This Row],[Store Amenities_9]])</f>
        <v/>
      </c>
      <c r="AP118" s="16" t="str">
        <f>IF(EssoCL_Locs[[#This Row],[Store Amenities_10]]="","",EssoCL_Locs[[#This Row],[Store Amenities_10]])</f>
        <v>Restrooms</v>
      </c>
      <c r="AQ118" s="16" t="str">
        <f>IF(EssoCL_Locs[[#This Row],[Store Amenities_11]]="","",EssoCL_Locs[[#This Row],[Store Amenities_11]])</f>
        <v>Store</v>
      </c>
      <c r="AR118" s="16" t="str">
        <f>IF(EssoCL_Locs[[#This Row],[Store Amenities_12]]="","",EssoCL_Locs[[#This Row],[Store Amenities_12]])</f>
        <v/>
      </c>
      <c r="AS118" s="16" t="str">
        <f>IF(EssoCL_Locs[[#This Row],[Store Amenities_13]]="","",EssoCL_Locs[[#This Row],[Store Amenities_13]])</f>
        <v/>
      </c>
      <c r="AT118" s="16" t="str">
        <f>IF(EssoCL_Locs[[#This Row],[Store Amenities_14]]="","",EssoCL_Locs[[#This Row],[Store Amenities_14]])</f>
        <v/>
      </c>
      <c r="AU118" s="16" t="str">
        <f>IF(EssoCL_Locs[[#This Row],[Store Amenities_15]]="","",EssoCL_Locs[[#This Row],[Store Amenities_15]])</f>
        <v/>
      </c>
      <c r="AV118" s="16" t="s">
        <v>27</v>
      </c>
      <c r="AX118" s="45" t="str">
        <f t="shared" si="8"/>
        <v>50.4794/-104.574152</v>
      </c>
      <c r="AY118" s="41" t="str">
        <f t="shared" si="10"/>
        <v>[Diesel;Diesel]|[Dyed Diesel;Dyed Diesel]|[Gas at Cardlock;Gas at Cardlock]|[Bulk Def;Bulk Def]|[Restrooms;Restrooms]|[Store;Store]</v>
      </c>
      <c r="AZ118" s="42" t="str">
        <f t="shared" si="11"/>
        <v>[Diesel;Diesel]|[Dyed Diesel;Dyed Diesel]|[Gas at Cardlock;Gas at Cardlock]|[Bulk Def;Bulk Def]|[Restrooms;Restrooms]|[Store;Store]</v>
      </c>
      <c r="BA118" s="14" t="str">
        <f t="shared" si="9"/>
        <v>524615|Regina Industrial|524615 - Regina Industrial|50.4794/-104.574152|210 Mcdonald St N||Regina|SK|S4N 5W3|306-721-6880|CA|||||"[Diesel;Diesel]|[Dyed Diesel;Dyed Diesel]|[Gas at Cardlock;Gas at Cardlock]|[Bulk Def;Bulk Def]|[Restrooms;Restrooms]|[Store;Store]"|"[Diesel;Diesel]|[Dyed Diesel;Dyed Diesel]|[Gas at Cardlock;Gas at Cardlock]|[Bulk Def;Bulk Def]|[Restrooms;Restrooms]|[Store;Store]"|E</v>
      </c>
    </row>
    <row r="119" spans="1:53" x14ac:dyDescent="0.35">
      <c r="A119" s="20"/>
      <c r="B119" s="20" t="str">
        <f>TRIM(SourceTable[[#This Row],[EFS
SITE NUMBER]])</f>
        <v>524598</v>
      </c>
      <c r="C119" s="20" t="str">
        <f>SourceTable[[#This Row],[Location Name]]</f>
        <v>Vermilion</v>
      </c>
      <c r="D119" s="16" t="str">
        <f>EssoCL_Locs[[#This Row],[LocationID]] &amp; " - " &amp; EssoCL_Locs[[#This Row],[Location Name]]</f>
        <v>524598 - Vermilion</v>
      </c>
      <c r="E119" s="35">
        <f>SourceTable[[#This Row],[LATITUDE]]</f>
        <v>53.346260000000001</v>
      </c>
      <c r="F119" s="35">
        <f>SourceTable[[#This Row],[LONGITUDE]]</f>
        <v>-110.85921999999999</v>
      </c>
      <c r="G119" s="35" t="str">
        <f>SourceTable[[#This Row],[Address]]</f>
        <v>4403 52 St</v>
      </c>
      <c r="H119" s="20"/>
      <c r="I119" s="36" t="str">
        <f>SourceTable[[#This Row],[City]]</f>
        <v>Vermilion</v>
      </c>
      <c r="J119" s="35" t="str">
        <f>RIGHT(SourceTable[[#This Row],[Province]],2)</f>
        <v>AB</v>
      </c>
      <c r="K119" s="35" t="str">
        <f>SourceTable[[#This Row],[Postal Code ]]</f>
        <v>T9X 1J8</v>
      </c>
      <c r="L119" s="16" t="str">
        <f>SourceTable[[#This Row],[PHONE]]</f>
        <v>780-875-2266</v>
      </c>
      <c r="M119" s="16" t="s">
        <v>42</v>
      </c>
      <c r="N119" s="16"/>
      <c r="O119" s="47" t="str">
        <f>IF(TRIM(SourceTable[[#This Row],[Status]])="Closed","&lt;ul&gt;&lt;li&gt;Temporarily closed.&lt;/li&gt;&lt;/ul&gt;","")</f>
        <v/>
      </c>
      <c r="P119" s="47" t="str">
        <f>IF(TRIM(SourceTable[[#This Row],[Status]])="Closed","Closed;Closed;Closed;Closed;Closed;Closed;Closed;","")</f>
        <v/>
      </c>
      <c r="Q119" s="15"/>
      <c r="R119" s="20" t="str">
        <f>IF(SourceTable[[#This Row],[DIESEL EFFICIENT™]]="Yes","Diesel Efficient","")</f>
        <v/>
      </c>
      <c r="S119" s="20" t="str">
        <f>IF(SourceTable[[#This Row],[DIESEL]]="Yes","Diesel","")</f>
        <v>Diesel</v>
      </c>
      <c r="T119" s="20" t="str">
        <f>IF(SourceTable[[#This Row],[DYED DIESEL]]="Yes","Dyed Diesel","")</f>
        <v>Dyed Diesel</v>
      </c>
      <c r="U119" s="20" t="str">
        <f>IF(SourceTable[[#This Row],[GAS AT CARDLOCK]]="Yes","Gas at Cardlock","")</f>
        <v>Gas at Cardlock</v>
      </c>
      <c r="V119" s="20" t="str">
        <f>IF(SourceTable[[#This Row],[DYED GAS AT CARDLOCK]]="Yes","Dyed Gas At Cardlock","")</f>
        <v>Dyed Gas At Cardlock</v>
      </c>
      <c r="W119" s="20" t="str">
        <f>IF(SourceTable[[#This Row],[BULK DEF]]="Yes","Bulk Def","")</f>
        <v/>
      </c>
      <c r="X119" s="16" t="str">
        <f>IF(SourceTable[[#This Row],[RESTAURANT]]="Yes","Restaurant","")</f>
        <v/>
      </c>
      <c r="Y119" s="16" t="str">
        <f>IF(SourceTable[[#This Row],[FAST FOOD]]="Yes","Fast Food","")</f>
        <v/>
      </c>
      <c r="Z119" s="16" t="str">
        <f>IF(SourceTable[[#This Row],[PARKING]]="Yes","Parking","")</f>
        <v/>
      </c>
      <c r="AA119" s="16" t="str">
        <f>IF(SourceTable[[#This Row],[RESTROOMS]]="Yes","Restrooms","")</f>
        <v/>
      </c>
      <c r="AB119" s="16" t="str">
        <f>IF(SourceTable[[#This Row],[STORE]]="Yes","Store","")</f>
        <v/>
      </c>
      <c r="AC119" s="16" t="str">
        <f>IF(SourceTable[[#This Row],[STORE 24/7]]="Yes","Store 24/7","")</f>
        <v/>
      </c>
      <c r="AD119" s="16" t="str">
        <f>IF(SourceTable[[#This Row],[SHOWERS]]="Yes","Showers","")</f>
        <v/>
      </c>
      <c r="AE119" s="16"/>
      <c r="AF119" s="16"/>
      <c r="AG119" s="16" t="str">
        <f>IF(EssoCL_Locs[[#This Row],[Store Amenities_1]]="","",EssoCL_Locs[[#This Row],[Store Amenities_1]])</f>
        <v/>
      </c>
      <c r="AH119" s="16" t="str">
        <f>IF(EssoCL_Locs[[#This Row],[Store Amenities_2]]="","",EssoCL_Locs[[#This Row],[Store Amenities_2]])</f>
        <v>Diesel</v>
      </c>
      <c r="AI119" s="16" t="str">
        <f>IF(EssoCL_Locs[[#This Row],[Store Amenities_3]]="","",EssoCL_Locs[[#This Row],[Store Amenities_3]])</f>
        <v>Dyed Diesel</v>
      </c>
      <c r="AJ119" s="16" t="str">
        <f>IF(EssoCL_Locs[[#This Row],[Store Amenities_4]]="","",EssoCL_Locs[[#This Row],[Store Amenities_4]])</f>
        <v>Gas at Cardlock</v>
      </c>
      <c r="AK119" s="16" t="str">
        <f>IF(EssoCL_Locs[[#This Row],[Store Amenities_5]]="","",EssoCL_Locs[[#This Row],[Store Amenities_5]])</f>
        <v>Dyed Gas At Cardlock</v>
      </c>
      <c r="AL119" s="16" t="str">
        <f>IF(EssoCL_Locs[[#This Row],[Store Amenities_6]]="","",EssoCL_Locs[[#This Row],[Store Amenities_6]])</f>
        <v/>
      </c>
      <c r="AM119" s="16" t="str">
        <f>IF(EssoCL_Locs[[#This Row],[Store Amenities_7]]="","",EssoCL_Locs[[#This Row],[Store Amenities_7]])</f>
        <v/>
      </c>
      <c r="AN119" s="16" t="str">
        <f>IF(EssoCL_Locs[[#This Row],[Store Amenities_8]]="","",EssoCL_Locs[[#This Row],[Store Amenities_8]])</f>
        <v/>
      </c>
      <c r="AO119" s="16" t="str">
        <f>IF(EssoCL_Locs[[#This Row],[Store Amenities_9]]="","",EssoCL_Locs[[#This Row],[Store Amenities_9]])</f>
        <v/>
      </c>
      <c r="AP119" s="16" t="str">
        <f>IF(EssoCL_Locs[[#This Row],[Store Amenities_10]]="","",EssoCL_Locs[[#This Row],[Store Amenities_10]])</f>
        <v/>
      </c>
      <c r="AQ119" s="16" t="str">
        <f>IF(EssoCL_Locs[[#This Row],[Store Amenities_11]]="","",EssoCL_Locs[[#This Row],[Store Amenities_11]])</f>
        <v/>
      </c>
      <c r="AR119" s="16" t="str">
        <f>IF(EssoCL_Locs[[#This Row],[Store Amenities_12]]="","",EssoCL_Locs[[#This Row],[Store Amenities_12]])</f>
        <v/>
      </c>
      <c r="AS119" s="16" t="str">
        <f>IF(EssoCL_Locs[[#This Row],[Store Amenities_13]]="","",EssoCL_Locs[[#This Row],[Store Amenities_13]])</f>
        <v/>
      </c>
      <c r="AT119" s="16" t="str">
        <f>IF(EssoCL_Locs[[#This Row],[Store Amenities_14]]="","",EssoCL_Locs[[#This Row],[Store Amenities_14]])</f>
        <v/>
      </c>
      <c r="AU119" s="16" t="str">
        <f>IF(EssoCL_Locs[[#This Row],[Store Amenities_15]]="","",EssoCL_Locs[[#This Row],[Store Amenities_15]])</f>
        <v/>
      </c>
      <c r="AV119" s="16" t="s">
        <v>27</v>
      </c>
      <c r="AX119" s="45" t="str">
        <f t="shared" si="8"/>
        <v>53.34626/-110.85922</v>
      </c>
      <c r="AY119" s="41" t="str">
        <f t="shared" si="10"/>
        <v>[Diesel;Diesel]|[Dyed Diesel;Dyed Diesel]|[Gas at Cardlock;Gas at Cardlock]|[Dyed Gas At Cardlock;Dyed Gas At Cardlock]</v>
      </c>
      <c r="AZ119" s="42" t="str">
        <f t="shared" si="11"/>
        <v>[Diesel;Diesel]|[Dyed Diesel;Dyed Diesel]|[Gas at Cardlock;Gas at Cardlock]|[Dyed Gas At Cardlock;Dyed Gas At Cardlock]</v>
      </c>
      <c r="BA119" s="14" t="str">
        <f t="shared" si="9"/>
        <v>524598|Vermilion|524598 - Vermilion|53.34626/-110.85922|4403 52 St||Vermilion|AB|T9X 1J8|780-875-2266|CA|||||"[Diesel;Diesel]|[Dyed Diesel;Dyed Diesel]|[Gas at Cardlock;Gas at Cardlock]|[Dyed Gas At Cardlock;Dyed Gas At Cardlock]"|"[Diesel;Diesel]|[Dyed Diesel;Dyed Diesel]|[Gas at Cardlock;Gas at Cardlock]|[Dyed Gas At Cardlock;Dyed Gas At Cardlock]"|E</v>
      </c>
    </row>
    <row r="120" spans="1:53" x14ac:dyDescent="0.35">
      <c r="A120" s="20"/>
      <c r="B120" s="20" t="str">
        <f>TRIM(SourceTable[[#This Row],[EFS
SITE NUMBER]])</f>
        <v>524553</v>
      </c>
      <c r="C120" s="20" t="str">
        <f>SourceTable[[#This Row],[Location Name]]</f>
        <v>Calgary 52 Street</v>
      </c>
      <c r="D120" s="16" t="str">
        <f>EssoCL_Locs[[#This Row],[LocationID]] &amp; " - " &amp; EssoCL_Locs[[#This Row],[Location Name]]</f>
        <v>524553 - Calgary 52 Street</v>
      </c>
      <c r="E120" s="35">
        <f>SourceTable[[#This Row],[LATITUDE]]</f>
        <v>50.994216000000002</v>
      </c>
      <c r="F120" s="35">
        <f>SourceTable[[#This Row],[LONGITUDE]]</f>
        <v>-113.95854199999999</v>
      </c>
      <c r="G120" s="35" t="str">
        <f>SourceTable[[#This Row],[Address]]</f>
        <v>6811 52 St SE</v>
      </c>
      <c r="H120" s="20"/>
      <c r="I120" s="36" t="str">
        <f>SourceTable[[#This Row],[City]]</f>
        <v>Calgary</v>
      </c>
      <c r="J120" s="35" t="str">
        <f>RIGHT(SourceTable[[#This Row],[Province]],2)</f>
        <v>AB</v>
      </c>
      <c r="K120" s="35" t="str">
        <f>SourceTable[[#This Row],[Postal Code ]]</f>
        <v>T2C 4J5</v>
      </c>
      <c r="L120" s="16" t="str">
        <f>SourceTable[[#This Row],[PHONE]]</f>
        <v>403-531-5700</v>
      </c>
      <c r="M120" s="16" t="s">
        <v>42</v>
      </c>
      <c r="N120" s="16"/>
      <c r="O120" s="47" t="str">
        <f>IF(TRIM(SourceTable[[#This Row],[Status]])="Closed","&lt;ul&gt;&lt;li&gt;Temporarily closed.&lt;/li&gt;&lt;/ul&gt;","")</f>
        <v/>
      </c>
      <c r="P120" s="47" t="str">
        <f>IF(TRIM(SourceTable[[#This Row],[Status]])="Closed","Closed;Closed;Closed;Closed;Closed;Closed;Closed;","")</f>
        <v/>
      </c>
      <c r="Q120" s="15"/>
      <c r="R120" s="20" t="str">
        <f>IF(SourceTable[[#This Row],[DIESEL EFFICIENT™]]="Yes","Diesel Efficient","")</f>
        <v/>
      </c>
      <c r="S120" s="20" t="str">
        <f>IF(SourceTable[[#This Row],[DIESEL]]="Yes","Diesel","")</f>
        <v>Diesel</v>
      </c>
      <c r="T120" s="20" t="str">
        <f>IF(SourceTable[[#This Row],[DYED DIESEL]]="Yes","Dyed Diesel","")</f>
        <v>Dyed Diesel</v>
      </c>
      <c r="U120" s="20" t="str">
        <f>IF(SourceTable[[#This Row],[GAS AT CARDLOCK]]="Yes","Gas at Cardlock","")</f>
        <v>Gas at Cardlock</v>
      </c>
      <c r="V120" s="20" t="str">
        <f>IF(SourceTable[[#This Row],[DYED GAS AT CARDLOCK]]="Yes","Dyed Gas At Cardlock","")</f>
        <v/>
      </c>
      <c r="W120" s="20" t="str">
        <f>IF(SourceTable[[#This Row],[BULK DEF]]="Yes","Bulk Def","")</f>
        <v>Bulk Def</v>
      </c>
      <c r="X120" s="16" t="str">
        <f>IF(SourceTable[[#This Row],[RESTAURANT]]="Yes","Restaurant","")</f>
        <v/>
      </c>
      <c r="Y120" s="16" t="str">
        <f>IF(SourceTable[[#This Row],[FAST FOOD]]="Yes","Fast Food","")</f>
        <v/>
      </c>
      <c r="Z120" s="16" t="str">
        <f>IF(SourceTable[[#This Row],[PARKING]]="Yes","Parking","")</f>
        <v/>
      </c>
      <c r="AA120" s="16" t="str">
        <f>IF(SourceTable[[#This Row],[RESTROOMS]]="Yes","Restrooms","")</f>
        <v/>
      </c>
      <c r="AB120" s="16" t="str">
        <f>IF(SourceTable[[#This Row],[STORE]]="Yes","Store","")</f>
        <v/>
      </c>
      <c r="AC120" s="16" t="str">
        <f>IF(SourceTable[[#This Row],[STORE 24/7]]="Yes","Store 24/7","")</f>
        <v/>
      </c>
      <c r="AD120" s="16" t="str">
        <f>IF(SourceTable[[#This Row],[SHOWERS]]="Yes","Showers","")</f>
        <v/>
      </c>
      <c r="AE120" s="16"/>
      <c r="AF120" s="16"/>
      <c r="AG120" s="16" t="str">
        <f>IF(EssoCL_Locs[[#This Row],[Store Amenities_1]]="","",EssoCL_Locs[[#This Row],[Store Amenities_1]])</f>
        <v/>
      </c>
      <c r="AH120" s="16" t="str">
        <f>IF(EssoCL_Locs[[#This Row],[Store Amenities_2]]="","",EssoCL_Locs[[#This Row],[Store Amenities_2]])</f>
        <v>Diesel</v>
      </c>
      <c r="AI120" s="16" t="str">
        <f>IF(EssoCL_Locs[[#This Row],[Store Amenities_3]]="","",EssoCL_Locs[[#This Row],[Store Amenities_3]])</f>
        <v>Dyed Diesel</v>
      </c>
      <c r="AJ120" s="16" t="str">
        <f>IF(EssoCL_Locs[[#This Row],[Store Amenities_4]]="","",EssoCL_Locs[[#This Row],[Store Amenities_4]])</f>
        <v>Gas at Cardlock</v>
      </c>
      <c r="AK120" s="16" t="str">
        <f>IF(EssoCL_Locs[[#This Row],[Store Amenities_5]]="","",EssoCL_Locs[[#This Row],[Store Amenities_5]])</f>
        <v/>
      </c>
      <c r="AL120" s="16" t="str">
        <f>IF(EssoCL_Locs[[#This Row],[Store Amenities_6]]="","",EssoCL_Locs[[#This Row],[Store Amenities_6]])</f>
        <v>Bulk Def</v>
      </c>
      <c r="AM120" s="16" t="str">
        <f>IF(EssoCL_Locs[[#This Row],[Store Amenities_7]]="","",EssoCL_Locs[[#This Row],[Store Amenities_7]])</f>
        <v/>
      </c>
      <c r="AN120" s="16" t="str">
        <f>IF(EssoCL_Locs[[#This Row],[Store Amenities_8]]="","",EssoCL_Locs[[#This Row],[Store Amenities_8]])</f>
        <v/>
      </c>
      <c r="AO120" s="16" t="str">
        <f>IF(EssoCL_Locs[[#This Row],[Store Amenities_9]]="","",EssoCL_Locs[[#This Row],[Store Amenities_9]])</f>
        <v/>
      </c>
      <c r="AP120" s="16" t="str">
        <f>IF(EssoCL_Locs[[#This Row],[Store Amenities_10]]="","",EssoCL_Locs[[#This Row],[Store Amenities_10]])</f>
        <v/>
      </c>
      <c r="AQ120" s="16" t="str">
        <f>IF(EssoCL_Locs[[#This Row],[Store Amenities_11]]="","",EssoCL_Locs[[#This Row],[Store Amenities_11]])</f>
        <v/>
      </c>
      <c r="AR120" s="16" t="str">
        <f>IF(EssoCL_Locs[[#This Row],[Store Amenities_12]]="","",EssoCL_Locs[[#This Row],[Store Amenities_12]])</f>
        <v/>
      </c>
      <c r="AS120" s="16" t="str">
        <f>IF(EssoCL_Locs[[#This Row],[Store Amenities_13]]="","",EssoCL_Locs[[#This Row],[Store Amenities_13]])</f>
        <v/>
      </c>
      <c r="AT120" s="16" t="str">
        <f>IF(EssoCL_Locs[[#This Row],[Store Amenities_14]]="","",EssoCL_Locs[[#This Row],[Store Amenities_14]])</f>
        <v/>
      </c>
      <c r="AU120" s="16" t="str">
        <f>IF(EssoCL_Locs[[#This Row],[Store Amenities_15]]="","",EssoCL_Locs[[#This Row],[Store Amenities_15]])</f>
        <v/>
      </c>
      <c r="AV120" s="16" t="s">
        <v>27</v>
      </c>
      <c r="AX120" s="45" t="str">
        <f t="shared" si="8"/>
        <v>50.994216/-113.958542</v>
      </c>
      <c r="AY120" s="41" t="str">
        <f t="shared" si="10"/>
        <v>[Diesel;Diesel]|[Dyed Diesel;Dyed Diesel]|[Gas at Cardlock;Gas at Cardlock]|[Bulk Def;Bulk Def]</v>
      </c>
      <c r="AZ120" s="42" t="str">
        <f t="shared" si="11"/>
        <v>[Diesel;Diesel]|[Dyed Diesel;Dyed Diesel]|[Gas at Cardlock;Gas at Cardlock]|[Bulk Def;Bulk Def]</v>
      </c>
      <c r="BA120" s="14" t="str">
        <f t="shared" si="9"/>
        <v>524553|Calgary 52 Street|524553 - Calgary 52 Street|50.994216/-113.958542|6811 52 St SE||Calgary|AB|T2C 4J5|403-531-5700|CA|||||"[Diesel;Diesel]|[Dyed Diesel;Dyed Diesel]|[Gas at Cardlock;Gas at Cardlock]|[Bulk Def;Bulk Def]"|"[Diesel;Diesel]|[Dyed Diesel;Dyed Diesel]|[Gas at Cardlock;Gas at Cardlock]|[Bulk Def;Bulk Def]"|E</v>
      </c>
    </row>
    <row r="121" spans="1:53" x14ac:dyDescent="0.35">
      <c r="A121" s="20"/>
      <c r="B121" s="20" t="str">
        <f>TRIM(SourceTable[[#This Row],[EFS
SITE NUMBER]])</f>
        <v>524608</v>
      </c>
      <c r="C121" s="20" t="str">
        <f>SourceTable[[#This Row],[Location Name]]</f>
        <v>Red Deer Bulk Plant</v>
      </c>
      <c r="D121" s="16" t="str">
        <f>EssoCL_Locs[[#This Row],[LocationID]] &amp; " - " &amp; EssoCL_Locs[[#This Row],[Location Name]]</f>
        <v>524608 - Red Deer Bulk Plant</v>
      </c>
      <c r="E121" s="35">
        <f>SourceTable[[#This Row],[LATITUDE]]</f>
        <v>52.315897</v>
      </c>
      <c r="F121" s="35">
        <f>SourceTable[[#This Row],[LONGITUDE]]</f>
        <v>-113.83886800000001</v>
      </c>
      <c r="G121" s="35" t="str">
        <f>SourceTable[[#This Row],[Address]]</f>
        <v>8120 Edgar Industrial Dr</v>
      </c>
      <c r="H121" s="20"/>
      <c r="I121" s="36" t="str">
        <f>SourceTable[[#This Row],[City]]</f>
        <v>Red Deer</v>
      </c>
      <c r="J121" s="35" t="str">
        <f>RIGHT(SourceTable[[#This Row],[Province]],2)</f>
        <v>AB</v>
      </c>
      <c r="K121" s="35" t="str">
        <f>SourceTable[[#This Row],[Postal Code ]]</f>
        <v>T4P 3R2</v>
      </c>
      <c r="L121" s="16" t="str">
        <f>SourceTable[[#This Row],[PHONE]]</f>
        <v>403-347-4062</v>
      </c>
      <c r="M121" s="16" t="s">
        <v>42</v>
      </c>
      <c r="N121" s="16"/>
      <c r="O121" s="47" t="str">
        <f>IF(TRIM(SourceTable[[#This Row],[Status]])="Closed","&lt;ul&gt;&lt;li&gt;Temporarily closed.&lt;/li&gt;&lt;/ul&gt;","")</f>
        <v/>
      </c>
      <c r="P121" s="47" t="str">
        <f>IF(TRIM(SourceTable[[#This Row],[Status]])="Closed","Closed;Closed;Closed;Closed;Closed;Closed;Closed;","")</f>
        <v/>
      </c>
      <c r="Q121" s="15"/>
      <c r="R121" s="20" t="str">
        <f>IF(SourceTable[[#This Row],[DIESEL EFFICIENT™]]="Yes","Diesel Efficient","")</f>
        <v/>
      </c>
      <c r="S121" s="20" t="str">
        <f>IF(SourceTable[[#This Row],[DIESEL]]="Yes","Diesel","")</f>
        <v>Diesel</v>
      </c>
      <c r="T121" s="20" t="str">
        <f>IF(SourceTable[[#This Row],[DYED DIESEL]]="Yes","Dyed Diesel","")</f>
        <v>Dyed Diesel</v>
      </c>
      <c r="U121" s="20" t="str">
        <f>IF(SourceTable[[#This Row],[GAS AT CARDLOCK]]="Yes","Gas at Cardlock","")</f>
        <v>Gas at Cardlock</v>
      </c>
      <c r="V121" s="20" t="str">
        <f>IF(SourceTable[[#This Row],[DYED GAS AT CARDLOCK]]="Yes","Dyed Gas At Cardlock","")</f>
        <v>Dyed Gas At Cardlock</v>
      </c>
      <c r="W121" s="20" t="str">
        <f>IF(SourceTable[[#This Row],[BULK DEF]]="Yes","Bulk Def","")</f>
        <v/>
      </c>
      <c r="X121" s="16" t="str">
        <f>IF(SourceTable[[#This Row],[RESTAURANT]]="Yes","Restaurant","")</f>
        <v/>
      </c>
      <c r="Y121" s="16" t="str">
        <f>IF(SourceTable[[#This Row],[FAST FOOD]]="Yes","Fast Food","")</f>
        <v/>
      </c>
      <c r="Z121" s="16" t="str">
        <f>IF(SourceTable[[#This Row],[PARKING]]="Yes","Parking","")</f>
        <v/>
      </c>
      <c r="AA121" s="16" t="str">
        <f>IF(SourceTable[[#This Row],[RESTROOMS]]="Yes","Restrooms","")</f>
        <v/>
      </c>
      <c r="AB121" s="16" t="str">
        <f>IF(SourceTable[[#This Row],[STORE]]="Yes","Store","")</f>
        <v/>
      </c>
      <c r="AC121" s="16" t="str">
        <f>IF(SourceTable[[#This Row],[STORE 24/7]]="Yes","Store 24/7","")</f>
        <v/>
      </c>
      <c r="AD121" s="16" t="str">
        <f>IF(SourceTable[[#This Row],[SHOWERS]]="Yes","Showers","")</f>
        <v/>
      </c>
      <c r="AE121" s="16"/>
      <c r="AF121" s="16"/>
      <c r="AG121" s="16" t="str">
        <f>IF(EssoCL_Locs[[#This Row],[Store Amenities_1]]="","",EssoCL_Locs[[#This Row],[Store Amenities_1]])</f>
        <v/>
      </c>
      <c r="AH121" s="16" t="str">
        <f>IF(EssoCL_Locs[[#This Row],[Store Amenities_2]]="","",EssoCL_Locs[[#This Row],[Store Amenities_2]])</f>
        <v>Diesel</v>
      </c>
      <c r="AI121" s="16" t="str">
        <f>IF(EssoCL_Locs[[#This Row],[Store Amenities_3]]="","",EssoCL_Locs[[#This Row],[Store Amenities_3]])</f>
        <v>Dyed Diesel</v>
      </c>
      <c r="AJ121" s="16" t="str">
        <f>IF(EssoCL_Locs[[#This Row],[Store Amenities_4]]="","",EssoCL_Locs[[#This Row],[Store Amenities_4]])</f>
        <v>Gas at Cardlock</v>
      </c>
      <c r="AK121" s="16" t="str">
        <f>IF(EssoCL_Locs[[#This Row],[Store Amenities_5]]="","",EssoCL_Locs[[#This Row],[Store Amenities_5]])</f>
        <v>Dyed Gas At Cardlock</v>
      </c>
      <c r="AL121" s="16" t="str">
        <f>IF(EssoCL_Locs[[#This Row],[Store Amenities_6]]="","",EssoCL_Locs[[#This Row],[Store Amenities_6]])</f>
        <v/>
      </c>
      <c r="AM121" s="16" t="str">
        <f>IF(EssoCL_Locs[[#This Row],[Store Amenities_7]]="","",EssoCL_Locs[[#This Row],[Store Amenities_7]])</f>
        <v/>
      </c>
      <c r="AN121" s="16" t="str">
        <f>IF(EssoCL_Locs[[#This Row],[Store Amenities_8]]="","",EssoCL_Locs[[#This Row],[Store Amenities_8]])</f>
        <v/>
      </c>
      <c r="AO121" s="16" t="str">
        <f>IF(EssoCL_Locs[[#This Row],[Store Amenities_9]]="","",EssoCL_Locs[[#This Row],[Store Amenities_9]])</f>
        <v/>
      </c>
      <c r="AP121" s="16" t="str">
        <f>IF(EssoCL_Locs[[#This Row],[Store Amenities_10]]="","",EssoCL_Locs[[#This Row],[Store Amenities_10]])</f>
        <v/>
      </c>
      <c r="AQ121" s="16" t="str">
        <f>IF(EssoCL_Locs[[#This Row],[Store Amenities_11]]="","",EssoCL_Locs[[#This Row],[Store Amenities_11]])</f>
        <v/>
      </c>
      <c r="AR121" s="16" t="str">
        <f>IF(EssoCL_Locs[[#This Row],[Store Amenities_12]]="","",EssoCL_Locs[[#This Row],[Store Amenities_12]])</f>
        <v/>
      </c>
      <c r="AS121" s="16" t="str">
        <f>IF(EssoCL_Locs[[#This Row],[Store Amenities_13]]="","",EssoCL_Locs[[#This Row],[Store Amenities_13]])</f>
        <v/>
      </c>
      <c r="AT121" s="16" t="str">
        <f>IF(EssoCL_Locs[[#This Row],[Store Amenities_14]]="","",EssoCL_Locs[[#This Row],[Store Amenities_14]])</f>
        <v/>
      </c>
      <c r="AU121" s="16" t="str">
        <f>IF(EssoCL_Locs[[#This Row],[Store Amenities_15]]="","",EssoCL_Locs[[#This Row],[Store Amenities_15]])</f>
        <v/>
      </c>
      <c r="AV121" s="16" t="s">
        <v>27</v>
      </c>
      <c r="AX121" s="45" t="str">
        <f t="shared" si="8"/>
        <v>52.315897/-113.838868</v>
      </c>
      <c r="AY121" s="41" t="str">
        <f t="shared" si="10"/>
        <v>[Diesel;Diesel]|[Dyed Diesel;Dyed Diesel]|[Gas at Cardlock;Gas at Cardlock]|[Dyed Gas At Cardlock;Dyed Gas At Cardlock]</v>
      </c>
      <c r="AZ121" s="42" t="str">
        <f t="shared" si="11"/>
        <v>[Diesel;Diesel]|[Dyed Diesel;Dyed Diesel]|[Gas at Cardlock;Gas at Cardlock]|[Dyed Gas At Cardlock;Dyed Gas At Cardlock]</v>
      </c>
      <c r="BA121" s="14" t="str">
        <f t="shared" si="9"/>
        <v>524608|Red Deer Bulk Plant|524608 - Red Deer Bulk Plant|52.315897/-113.838868|8120 Edgar Industrial Dr||Red Deer|AB|T4P 3R2|403-347-4062|CA|||||"[Diesel;Diesel]|[Dyed Diesel;Dyed Diesel]|[Gas at Cardlock;Gas at Cardlock]|[Dyed Gas At Cardlock;Dyed Gas At Cardlock]"|"[Diesel;Diesel]|[Dyed Diesel;Dyed Diesel]|[Gas at Cardlock;Gas at Cardlock]|[Dyed Gas At Cardlock;Dyed Gas At Cardlock]"|E</v>
      </c>
    </row>
    <row r="122" spans="1:53" x14ac:dyDescent="0.35">
      <c r="A122" s="20"/>
      <c r="B122" s="20" t="str">
        <f>TRIM(SourceTable[[#This Row],[EFS
SITE NUMBER]])</f>
        <v>524542</v>
      </c>
      <c r="C122" s="20" t="str">
        <f>SourceTable[[#This Row],[Location Name]]</f>
        <v>Lloydminster Bulk Plant</v>
      </c>
      <c r="D122" s="16" t="str">
        <f>EssoCL_Locs[[#This Row],[LocationID]] &amp; " - " &amp; EssoCL_Locs[[#This Row],[Location Name]]</f>
        <v>524542 - Lloydminster Bulk Plant</v>
      </c>
      <c r="E122" s="35">
        <f>SourceTable[[#This Row],[LATITUDE]]</f>
        <v>53.285992</v>
      </c>
      <c r="F122" s="35">
        <f>SourceTable[[#This Row],[LONGITUDE]]</f>
        <v>-110.011015</v>
      </c>
      <c r="G122" s="35" t="str">
        <f>SourceTable[[#This Row],[Address]]</f>
        <v>5310 52 St</v>
      </c>
      <c r="H122" s="20"/>
      <c r="I122" s="36" t="str">
        <f>SourceTable[[#This Row],[City]]</f>
        <v>Lloydminster</v>
      </c>
      <c r="J122" s="35" t="str">
        <f>RIGHT(SourceTable[[#This Row],[Province]],2)</f>
        <v>AB</v>
      </c>
      <c r="K122" s="35" t="str">
        <f>SourceTable[[#This Row],[Postal Code ]]</f>
        <v>T9V 0R7</v>
      </c>
      <c r="L122" s="16" t="str">
        <f>SourceTable[[#This Row],[PHONE]]</f>
        <v xml:space="preserve">  780-875-2266</v>
      </c>
      <c r="M122" s="16" t="s">
        <v>42</v>
      </c>
      <c r="N122" s="16"/>
      <c r="O122" s="47" t="str">
        <f>IF(TRIM(SourceTable[[#This Row],[Status]])="Closed","&lt;ul&gt;&lt;li&gt;Temporarily closed.&lt;/li&gt;&lt;/ul&gt;","")</f>
        <v/>
      </c>
      <c r="P122" s="47" t="str">
        <f>IF(TRIM(SourceTable[[#This Row],[Status]])="Closed","Closed;Closed;Closed;Closed;Closed;Closed;Closed;","")</f>
        <v/>
      </c>
      <c r="Q122" s="15"/>
      <c r="R122" s="20" t="str">
        <f>IF(SourceTable[[#This Row],[DIESEL EFFICIENT™]]="Yes","Diesel Efficient","")</f>
        <v/>
      </c>
      <c r="S122" s="20" t="str">
        <f>IF(SourceTable[[#This Row],[DIESEL]]="Yes","Diesel","")</f>
        <v>Diesel</v>
      </c>
      <c r="T122" s="20" t="str">
        <f>IF(SourceTable[[#This Row],[DYED DIESEL]]="Yes","Dyed Diesel","")</f>
        <v>Dyed Diesel</v>
      </c>
      <c r="U122" s="20" t="str">
        <f>IF(SourceTable[[#This Row],[GAS AT CARDLOCK]]="Yes","Gas at Cardlock","")</f>
        <v>Gas at Cardlock</v>
      </c>
      <c r="V122" s="20" t="str">
        <f>IF(SourceTable[[#This Row],[DYED GAS AT CARDLOCK]]="Yes","Dyed Gas At Cardlock","")</f>
        <v>Dyed Gas At Cardlock</v>
      </c>
      <c r="W122" s="20" t="str">
        <f>IF(SourceTable[[#This Row],[BULK DEF]]="Yes","Bulk Def","")</f>
        <v>Bulk Def</v>
      </c>
      <c r="X122" s="16" t="str">
        <f>IF(SourceTable[[#This Row],[RESTAURANT]]="Yes","Restaurant","")</f>
        <v/>
      </c>
      <c r="Y122" s="16" t="str">
        <f>IF(SourceTable[[#This Row],[FAST FOOD]]="Yes","Fast Food","")</f>
        <v/>
      </c>
      <c r="Z122" s="16" t="str">
        <f>IF(SourceTable[[#This Row],[PARKING]]="Yes","Parking","")</f>
        <v>Parking</v>
      </c>
      <c r="AA122" s="16" t="str">
        <f>IF(SourceTable[[#This Row],[RESTROOMS]]="Yes","Restrooms","")</f>
        <v>Restrooms</v>
      </c>
      <c r="AB122" s="16" t="str">
        <f>IF(SourceTable[[#This Row],[STORE]]="Yes","Store","")</f>
        <v/>
      </c>
      <c r="AC122" s="16" t="str">
        <f>IF(SourceTable[[#This Row],[STORE 24/7]]="Yes","Store 24/7","")</f>
        <v/>
      </c>
      <c r="AD122" s="16" t="str">
        <f>IF(SourceTable[[#This Row],[SHOWERS]]="Yes","Showers","")</f>
        <v/>
      </c>
      <c r="AE122" s="16"/>
      <c r="AF122" s="16"/>
      <c r="AG122" s="16" t="str">
        <f>IF(EssoCL_Locs[[#This Row],[Store Amenities_1]]="","",EssoCL_Locs[[#This Row],[Store Amenities_1]])</f>
        <v/>
      </c>
      <c r="AH122" s="16" t="str">
        <f>IF(EssoCL_Locs[[#This Row],[Store Amenities_2]]="","",EssoCL_Locs[[#This Row],[Store Amenities_2]])</f>
        <v>Diesel</v>
      </c>
      <c r="AI122" s="16" t="str">
        <f>IF(EssoCL_Locs[[#This Row],[Store Amenities_3]]="","",EssoCL_Locs[[#This Row],[Store Amenities_3]])</f>
        <v>Dyed Diesel</v>
      </c>
      <c r="AJ122" s="16" t="str">
        <f>IF(EssoCL_Locs[[#This Row],[Store Amenities_4]]="","",EssoCL_Locs[[#This Row],[Store Amenities_4]])</f>
        <v>Gas at Cardlock</v>
      </c>
      <c r="AK122" s="16" t="str">
        <f>IF(EssoCL_Locs[[#This Row],[Store Amenities_5]]="","",EssoCL_Locs[[#This Row],[Store Amenities_5]])</f>
        <v>Dyed Gas At Cardlock</v>
      </c>
      <c r="AL122" s="16" t="str">
        <f>IF(EssoCL_Locs[[#This Row],[Store Amenities_6]]="","",EssoCL_Locs[[#This Row],[Store Amenities_6]])</f>
        <v>Bulk Def</v>
      </c>
      <c r="AM122" s="16" t="str">
        <f>IF(EssoCL_Locs[[#This Row],[Store Amenities_7]]="","",EssoCL_Locs[[#This Row],[Store Amenities_7]])</f>
        <v/>
      </c>
      <c r="AN122" s="16" t="str">
        <f>IF(EssoCL_Locs[[#This Row],[Store Amenities_8]]="","",EssoCL_Locs[[#This Row],[Store Amenities_8]])</f>
        <v/>
      </c>
      <c r="AO122" s="16" t="str">
        <f>IF(EssoCL_Locs[[#This Row],[Store Amenities_9]]="","",EssoCL_Locs[[#This Row],[Store Amenities_9]])</f>
        <v>Parking</v>
      </c>
      <c r="AP122" s="16" t="str">
        <f>IF(EssoCL_Locs[[#This Row],[Store Amenities_10]]="","",EssoCL_Locs[[#This Row],[Store Amenities_10]])</f>
        <v>Restrooms</v>
      </c>
      <c r="AQ122" s="16" t="str">
        <f>IF(EssoCL_Locs[[#This Row],[Store Amenities_11]]="","",EssoCL_Locs[[#This Row],[Store Amenities_11]])</f>
        <v/>
      </c>
      <c r="AR122" s="16" t="str">
        <f>IF(EssoCL_Locs[[#This Row],[Store Amenities_12]]="","",EssoCL_Locs[[#This Row],[Store Amenities_12]])</f>
        <v/>
      </c>
      <c r="AS122" s="16" t="str">
        <f>IF(EssoCL_Locs[[#This Row],[Store Amenities_13]]="","",EssoCL_Locs[[#This Row],[Store Amenities_13]])</f>
        <v/>
      </c>
      <c r="AT122" s="16" t="str">
        <f>IF(EssoCL_Locs[[#This Row],[Store Amenities_14]]="","",EssoCL_Locs[[#This Row],[Store Amenities_14]])</f>
        <v/>
      </c>
      <c r="AU122" s="16" t="str">
        <f>IF(EssoCL_Locs[[#This Row],[Store Amenities_15]]="","",EssoCL_Locs[[#This Row],[Store Amenities_15]])</f>
        <v/>
      </c>
      <c r="AV122" s="16" t="s">
        <v>27</v>
      </c>
      <c r="AX122" s="45" t="str">
        <f t="shared" si="8"/>
        <v>53.285992/-110.011015</v>
      </c>
      <c r="AY122" s="41" t="str">
        <f t="shared" si="10"/>
        <v>[Diesel;Diesel]|[Dyed Diesel;Dyed Diesel]|[Gas at Cardlock;Gas at Cardlock]|[Dyed Gas At Cardlock;Dyed Gas At Cardlock]|[Bulk Def;Bulk Def]|[Parking;Parking]|[Restrooms;Restrooms]</v>
      </c>
      <c r="AZ122" s="42" t="str">
        <f t="shared" si="11"/>
        <v>[Diesel;Diesel]|[Dyed Diesel;Dyed Diesel]|[Gas at Cardlock;Gas at Cardlock]|[Dyed Gas At Cardlock;Dyed Gas At Cardlock]|[Bulk Def;Bulk Def]|[Parking;Parking]|[Restrooms;Restrooms]</v>
      </c>
      <c r="BA122" s="14" t="str">
        <f t="shared" si="9"/>
        <v>524542|Lloydminster Bulk Plant|524542 - Lloydminster Bulk Plant|53.285992/-110.011015|5310 52 St||Lloydminster|AB|T9V 0R7|  780-875-2266|CA|||||"[Diesel;Diesel]|[Dyed Diesel;Dyed Diesel]|[Gas at Cardlock;Gas at Cardlock]|[Dyed Gas At Cardlock;Dyed Gas At Cardlock]|[Bulk Def;Bulk Def]|[Parking;Parking]|[Restrooms;Restrooms]"|"[Diesel;Diesel]|[Dyed Diesel;Dyed Diesel]|[Gas at Cardlock;Gas at Cardlock]|[Dyed Gas At Cardlock;Dyed Gas At Cardlock]|[Bulk Def;Bulk Def]|[Parking;Parking]|[Restrooms;Restrooms]"|E</v>
      </c>
    </row>
    <row r="123" spans="1:53" x14ac:dyDescent="0.35">
      <c r="A123" s="20"/>
      <c r="B123" s="20" t="str">
        <f>TRIM(SourceTable[[#This Row],[EFS
SITE NUMBER]])</f>
        <v>524587</v>
      </c>
      <c r="C123" s="20" t="str">
        <f>SourceTable[[#This Row],[Location Name]]</f>
        <v>Fort Nelson Bulk Plant</v>
      </c>
      <c r="D123" s="16" t="str">
        <f>EssoCL_Locs[[#This Row],[LocationID]] &amp; " - " &amp; EssoCL_Locs[[#This Row],[Location Name]]</f>
        <v>524587 - Fort Nelson Bulk Plant</v>
      </c>
      <c r="E123" s="35">
        <f>SourceTable[[#This Row],[LATITUDE]]</f>
        <v>58.741689999999998</v>
      </c>
      <c r="F123" s="35">
        <f>SourceTable[[#This Row],[LONGITUDE]]</f>
        <v>-122.681054</v>
      </c>
      <c r="G123" s="35" t="str">
        <f>SourceTable[[#This Row],[Address]]</f>
        <v>Mile 293 Alaska Hwy</v>
      </c>
      <c r="H123" s="20"/>
      <c r="I123" s="36" t="str">
        <f>SourceTable[[#This Row],[City]]</f>
        <v>Fort Nelson</v>
      </c>
      <c r="J123" s="35" t="str">
        <f>RIGHT(SourceTable[[#This Row],[Province]],2)</f>
        <v>BC</v>
      </c>
      <c r="K123" s="35" t="str">
        <f>SourceTable[[#This Row],[Postal Code ]]</f>
        <v>V0C 1R0</v>
      </c>
      <c r="L123" s="16" t="str">
        <f>SourceTable[[#This Row],[PHONE]]</f>
        <v>250-774-7340</v>
      </c>
      <c r="M123" s="16" t="s">
        <v>42</v>
      </c>
      <c r="N123" s="16"/>
      <c r="O123" s="47" t="str">
        <f>IF(TRIM(SourceTable[[#This Row],[Status]])="Closed","&lt;ul&gt;&lt;li&gt;Temporarily closed.&lt;/li&gt;&lt;/ul&gt;","")</f>
        <v/>
      </c>
      <c r="P123" s="47" t="str">
        <f>IF(TRIM(SourceTable[[#This Row],[Status]])="Closed","Closed;Closed;Closed;Closed;Closed;Closed;Closed;","")</f>
        <v/>
      </c>
      <c r="Q123" s="15"/>
      <c r="R123" s="20" t="str">
        <f>IF(SourceTable[[#This Row],[DIESEL EFFICIENT™]]="Yes","Diesel Efficient","")</f>
        <v/>
      </c>
      <c r="S123" s="20" t="str">
        <f>IF(SourceTable[[#This Row],[DIESEL]]="Yes","Diesel","")</f>
        <v>Diesel</v>
      </c>
      <c r="T123" s="20" t="str">
        <f>IF(SourceTable[[#This Row],[DYED DIESEL]]="Yes","Dyed Diesel","")</f>
        <v>Dyed Diesel</v>
      </c>
      <c r="U123" s="20" t="str">
        <f>IF(SourceTable[[#This Row],[GAS AT CARDLOCK]]="Yes","Gas at Cardlock","")</f>
        <v>Gas at Cardlock</v>
      </c>
      <c r="V123" s="20" t="str">
        <f>IF(SourceTable[[#This Row],[DYED GAS AT CARDLOCK]]="Yes","Dyed Gas At Cardlock","")</f>
        <v/>
      </c>
      <c r="W123" s="20" t="str">
        <f>IF(SourceTable[[#This Row],[BULK DEF]]="Yes","Bulk Def","")</f>
        <v/>
      </c>
      <c r="X123" s="16" t="str">
        <f>IF(SourceTable[[#This Row],[RESTAURANT]]="Yes","Restaurant","")</f>
        <v/>
      </c>
      <c r="Y123" s="16" t="str">
        <f>IF(SourceTable[[#This Row],[FAST FOOD]]="Yes","Fast Food","")</f>
        <v/>
      </c>
      <c r="Z123" s="16" t="str">
        <f>IF(SourceTable[[#This Row],[PARKING]]="Yes","Parking","")</f>
        <v/>
      </c>
      <c r="AA123" s="16" t="str">
        <f>IF(SourceTable[[#This Row],[RESTROOMS]]="Yes","Restrooms","")</f>
        <v>Restrooms</v>
      </c>
      <c r="AB123" s="16" t="str">
        <f>IF(SourceTable[[#This Row],[STORE]]="Yes","Store","")</f>
        <v/>
      </c>
      <c r="AC123" s="16" t="str">
        <f>IF(SourceTable[[#This Row],[STORE 24/7]]="Yes","Store 24/7","")</f>
        <v/>
      </c>
      <c r="AD123" s="16" t="str">
        <f>IF(SourceTable[[#This Row],[SHOWERS]]="Yes","Showers","")</f>
        <v/>
      </c>
      <c r="AE123" s="16"/>
      <c r="AF123" s="16"/>
      <c r="AG123" s="16" t="str">
        <f>IF(EssoCL_Locs[[#This Row],[Store Amenities_1]]="","",EssoCL_Locs[[#This Row],[Store Amenities_1]])</f>
        <v/>
      </c>
      <c r="AH123" s="16" t="str">
        <f>IF(EssoCL_Locs[[#This Row],[Store Amenities_2]]="","",EssoCL_Locs[[#This Row],[Store Amenities_2]])</f>
        <v>Diesel</v>
      </c>
      <c r="AI123" s="16" t="str">
        <f>IF(EssoCL_Locs[[#This Row],[Store Amenities_3]]="","",EssoCL_Locs[[#This Row],[Store Amenities_3]])</f>
        <v>Dyed Diesel</v>
      </c>
      <c r="AJ123" s="16" t="str">
        <f>IF(EssoCL_Locs[[#This Row],[Store Amenities_4]]="","",EssoCL_Locs[[#This Row],[Store Amenities_4]])</f>
        <v>Gas at Cardlock</v>
      </c>
      <c r="AK123" s="16" t="str">
        <f>IF(EssoCL_Locs[[#This Row],[Store Amenities_5]]="","",EssoCL_Locs[[#This Row],[Store Amenities_5]])</f>
        <v/>
      </c>
      <c r="AL123" s="16" t="str">
        <f>IF(EssoCL_Locs[[#This Row],[Store Amenities_6]]="","",EssoCL_Locs[[#This Row],[Store Amenities_6]])</f>
        <v/>
      </c>
      <c r="AM123" s="16" t="str">
        <f>IF(EssoCL_Locs[[#This Row],[Store Amenities_7]]="","",EssoCL_Locs[[#This Row],[Store Amenities_7]])</f>
        <v/>
      </c>
      <c r="AN123" s="16" t="str">
        <f>IF(EssoCL_Locs[[#This Row],[Store Amenities_8]]="","",EssoCL_Locs[[#This Row],[Store Amenities_8]])</f>
        <v/>
      </c>
      <c r="AO123" s="16" t="str">
        <f>IF(EssoCL_Locs[[#This Row],[Store Amenities_9]]="","",EssoCL_Locs[[#This Row],[Store Amenities_9]])</f>
        <v/>
      </c>
      <c r="AP123" s="16" t="str">
        <f>IF(EssoCL_Locs[[#This Row],[Store Amenities_10]]="","",EssoCL_Locs[[#This Row],[Store Amenities_10]])</f>
        <v>Restrooms</v>
      </c>
      <c r="AQ123" s="16" t="str">
        <f>IF(EssoCL_Locs[[#This Row],[Store Amenities_11]]="","",EssoCL_Locs[[#This Row],[Store Amenities_11]])</f>
        <v/>
      </c>
      <c r="AR123" s="16" t="str">
        <f>IF(EssoCL_Locs[[#This Row],[Store Amenities_12]]="","",EssoCL_Locs[[#This Row],[Store Amenities_12]])</f>
        <v/>
      </c>
      <c r="AS123" s="16" t="str">
        <f>IF(EssoCL_Locs[[#This Row],[Store Amenities_13]]="","",EssoCL_Locs[[#This Row],[Store Amenities_13]])</f>
        <v/>
      </c>
      <c r="AT123" s="16" t="str">
        <f>IF(EssoCL_Locs[[#This Row],[Store Amenities_14]]="","",EssoCL_Locs[[#This Row],[Store Amenities_14]])</f>
        <v/>
      </c>
      <c r="AU123" s="16" t="str">
        <f>IF(EssoCL_Locs[[#This Row],[Store Amenities_15]]="","",EssoCL_Locs[[#This Row],[Store Amenities_15]])</f>
        <v/>
      </c>
      <c r="AV123" s="16" t="s">
        <v>27</v>
      </c>
      <c r="AX123" s="45" t="str">
        <f t="shared" si="8"/>
        <v>58.74169/-122.681054</v>
      </c>
      <c r="AY123" s="41" t="str">
        <f t="shared" si="10"/>
        <v>[Diesel;Diesel]|[Dyed Diesel;Dyed Diesel]|[Gas at Cardlock;Gas at Cardlock]|[Restrooms;Restrooms]</v>
      </c>
      <c r="AZ123" s="42" t="str">
        <f t="shared" si="11"/>
        <v>[Diesel;Diesel]|[Dyed Diesel;Dyed Diesel]|[Gas at Cardlock;Gas at Cardlock]|[Restrooms;Restrooms]</v>
      </c>
      <c r="BA123" s="14" t="str">
        <f t="shared" si="9"/>
        <v>524587|Fort Nelson Bulk Plant|524587 - Fort Nelson Bulk Plant|58.74169/-122.681054|Mile 293 Alaska Hwy||Fort Nelson|BC|V0C 1R0|250-774-7340|CA|||||"[Diesel;Diesel]|[Dyed Diesel;Dyed Diesel]|[Gas at Cardlock;Gas at Cardlock]|[Restrooms;Restrooms]"|"[Diesel;Diesel]|[Dyed Diesel;Dyed Diesel]|[Gas at Cardlock;Gas at Cardlock]|[Restrooms;Restrooms]"|E</v>
      </c>
    </row>
    <row r="124" spans="1:53" x14ac:dyDescent="0.35">
      <c r="A124" s="20"/>
      <c r="B124" s="20" t="str">
        <f>TRIM(SourceTable[[#This Row],[EFS
SITE NUMBER]])</f>
        <v>524583</v>
      </c>
      <c r="C124" s="20" t="str">
        <f>SourceTable[[#This Row],[Location Name]]</f>
        <v>Fort St John Bulk Plant</v>
      </c>
      <c r="D124" s="16" t="str">
        <f>EssoCL_Locs[[#This Row],[LocationID]] &amp; " - " &amp; EssoCL_Locs[[#This Row],[Location Name]]</f>
        <v>524583 - Fort St John Bulk Plant</v>
      </c>
      <c r="E124" s="35">
        <f>SourceTable[[#This Row],[LATITUDE]]</f>
        <v>56.241725000000002</v>
      </c>
      <c r="F124" s="35">
        <f>SourceTable[[#This Row],[LONGITUDE]]</f>
        <v>-120.806246</v>
      </c>
      <c r="G124" s="35" t="str">
        <f>SourceTable[[#This Row],[Address]]</f>
        <v>9516 78 St</v>
      </c>
      <c r="H124" s="20"/>
      <c r="I124" s="36" t="str">
        <f>SourceTable[[#This Row],[City]]</f>
        <v>Fort St John</v>
      </c>
      <c r="J124" s="35" t="str">
        <f>RIGHT(SourceTable[[#This Row],[Province]],2)</f>
        <v>BC</v>
      </c>
      <c r="K124" s="35" t="str">
        <f>SourceTable[[#This Row],[Postal Code ]]</f>
        <v>V1J 4J9</v>
      </c>
      <c r="L124" s="16" t="str">
        <f>SourceTable[[#This Row],[PHONE]]</f>
        <v>250-787-0791</v>
      </c>
      <c r="M124" s="16" t="s">
        <v>42</v>
      </c>
      <c r="N124" s="16"/>
      <c r="O124" s="47" t="str">
        <f>IF(TRIM(SourceTable[[#This Row],[Status]])="Closed","&lt;ul&gt;&lt;li&gt;Temporarily closed.&lt;/li&gt;&lt;/ul&gt;","")</f>
        <v/>
      </c>
      <c r="P124" s="47" t="str">
        <f>IF(TRIM(SourceTable[[#This Row],[Status]])="Closed","Closed;Closed;Closed;Closed;Closed;Closed;Closed;","")</f>
        <v/>
      </c>
      <c r="Q124" s="15"/>
      <c r="R124" s="20" t="str">
        <f>IF(SourceTable[[#This Row],[DIESEL EFFICIENT™]]="Yes","Diesel Efficient","")</f>
        <v/>
      </c>
      <c r="S124" s="20" t="str">
        <f>IF(SourceTable[[#This Row],[DIESEL]]="Yes","Diesel","")</f>
        <v>Diesel</v>
      </c>
      <c r="T124" s="20" t="str">
        <f>IF(SourceTable[[#This Row],[DYED DIESEL]]="Yes","Dyed Diesel","")</f>
        <v>Dyed Diesel</v>
      </c>
      <c r="U124" s="20" t="str">
        <f>IF(SourceTable[[#This Row],[GAS AT CARDLOCK]]="Yes","Gas at Cardlock","")</f>
        <v>Gas at Cardlock</v>
      </c>
      <c r="V124" s="20" t="str">
        <f>IF(SourceTable[[#This Row],[DYED GAS AT CARDLOCK]]="Yes","Dyed Gas At Cardlock","")</f>
        <v/>
      </c>
      <c r="W124" s="20" t="str">
        <f>IF(SourceTable[[#This Row],[BULK DEF]]="Yes","Bulk Def","")</f>
        <v/>
      </c>
      <c r="X124" s="16" t="str">
        <f>IF(SourceTable[[#This Row],[RESTAURANT]]="Yes","Restaurant","")</f>
        <v/>
      </c>
      <c r="Y124" s="16" t="str">
        <f>IF(SourceTable[[#This Row],[FAST FOOD]]="Yes","Fast Food","")</f>
        <v/>
      </c>
      <c r="Z124" s="16" t="str">
        <f>IF(SourceTable[[#This Row],[PARKING]]="Yes","Parking","")</f>
        <v/>
      </c>
      <c r="AA124" s="16" t="str">
        <f>IF(SourceTable[[#This Row],[RESTROOMS]]="Yes","Restrooms","")</f>
        <v/>
      </c>
      <c r="AB124" s="16" t="str">
        <f>IF(SourceTable[[#This Row],[STORE]]="Yes","Store","")</f>
        <v/>
      </c>
      <c r="AC124" s="16" t="str">
        <f>IF(SourceTable[[#This Row],[STORE 24/7]]="Yes","Store 24/7","")</f>
        <v/>
      </c>
      <c r="AD124" s="16" t="str">
        <f>IF(SourceTable[[#This Row],[SHOWERS]]="Yes","Showers","")</f>
        <v/>
      </c>
      <c r="AE124" s="16"/>
      <c r="AF124" s="16"/>
      <c r="AG124" s="16" t="str">
        <f>IF(EssoCL_Locs[[#This Row],[Store Amenities_1]]="","",EssoCL_Locs[[#This Row],[Store Amenities_1]])</f>
        <v/>
      </c>
      <c r="AH124" s="16" t="str">
        <f>IF(EssoCL_Locs[[#This Row],[Store Amenities_2]]="","",EssoCL_Locs[[#This Row],[Store Amenities_2]])</f>
        <v>Diesel</v>
      </c>
      <c r="AI124" s="16" t="str">
        <f>IF(EssoCL_Locs[[#This Row],[Store Amenities_3]]="","",EssoCL_Locs[[#This Row],[Store Amenities_3]])</f>
        <v>Dyed Diesel</v>
      </c>
      <c r="AJ124" s="16" t="str">
        <f>IF(EssoCL_Locs[[#This Row],[Store Amenities_4]]="","",EssoCL_Locs[[#This Row],[Store Amenities_4]])</f>
        <v>Gas at Cardlock</v>
      </c>
      <c r="AK124" s="16" t="str">
        <f>IF(EssoCL_Locs[[#This Row],[Store Amenities_5]]="","",EssoCL_Locs[[#This Row],[Store Amenities_5]])</f>
        <v/>
      </c>
      <c r="AL124" s="16" t="str">
        <f>IF(EssoCL_Locs[[#This Row],[Store Amenities_6]]="","",EssoCL_Locs[[#This Row],[Store Amenities_6]])</f>
        <v/>
      </c>
      <c r="AM124" s="16" t="str">
        <f>IF(EssoCL_Locs[[#This Row],[Store Amenities_7]]="","",EssoCL_Locs[[#This Row],[Store Amenities_7]])</f>
        <v/>
      </c>
      <c r="AN124" s="16" t="str">
        <f>IF(EssoCL_Locs[[#This Row],[Store Amenities_8]]="","",EssoCL_Locs[[#This Row],[Store Amenities_8]])</f>
        <v/>
      </c>
      <c r="AO124" s="16" t="str">
        <f>IF(EssoCL_Locs[[#This Row],[Store Amenities_9]]="","",EssoCL_Locs[[#This Row],[Store Amenities_9]])</f>
        <v/>
      </c>
      <c r="AP124" s="16" t="str">
        <f>IF(EssoCL_Locs[[#This Row],[Store Amenities_10]]="","",EssoCL_Locs[[#This Row],[Store Amenities_10]])</f>
        <v/>
      </c>
      <c r="AQ124" s="16" t="str">
        <f>IF(EssoCL_Locs[[#This Row],[Store Amenities_11]]="","",EssoCL_Locs[[#This Row],[Store Amenities_11]])</f>
        <v/>
      </c>
      <c r="AR124" s="16" t="str">
        <f>IF(EssoCL_Locs[[#This Row],[Store Amenities_12]]="","",EssoCL_Locs[[#This Row],[Store Amenities_12]])</f>
        <v/>
      </c>
      <c r="AS124" s="16" t="str">
        <f>IF(EssoCL_Locs[[#This Row],[Store Amenities_13]]="","",EssoCL_Locs[[#This Row],[Store Amenities_13]])</f>
        <v/>
      </c>
      <c r="AT124" s="16" t="str">
        <f>IF(EssoCL_Locs[[#This Row],[Store Amenities_14]]="","",EssoCL_Locs[[#This Row],[Store Amenities_14]])</f>
        <v/>
      </c>
      <c r="AU124" s="16" t="str">
        <f>IF(EssoCL_Locs[[#This Row],[Store Amenities_15]]="","",EssoCL_Locs[[#This Row],[Store Amenities_15]])</f>
        <v/>
      </c>
      <c r="AV124" s="16" t="s">
        <v>27</v>
      </c>
      <c r="AX124" s="45" t="str">
        <f t="shared" si="8"/>
        <v>56.241725/-120.806246</v>
      </c>
      <c r="AY124" s="41" t="str">
        <f t="shared" si="10"/>
        <v>[Diesel;Diesel]|[Dyed Diesel;Dyed Diesel]|[Gas at Cardlock;Gas at Cardlock]</v>
      </c>
      <c r="AZ124" s="42" t="str">
        <f t="shared" si="11"/>
        <v>[Diesel;Diesel]|[Dyed Diesel;Dyed Diesel]|[Gas at Cardlock;Gas at Cardlock]</v>
      </c>
      <c r="BA124" s="14" t="str">
        <f t="shared" si="9"/>
        <v>524583|Fort St John Bulk Plant|524583 - Fort St John Bulk Plant|56.241725/-120.806246|9516 78 St||Fort St John|BC|V1J 4J9|250-787-0791|CA|||||"[Diesel;Diesel]|[Dyed Diesel;Dyed Diesel]|[Gas at Cardlock;Gas at Cardlock]"|"[Diesel;Diesel]|[Dyed Diesel;Dyed Diesel]|[Gas at Cardlock;Gas at Cardlock]"|E</v>
      </c>
    </row>
    <row r="125" spans="1:53" x14ac:dyDescent="0.35">
      <c r="A125" s="20"/>
      <c r="B125" s="20" t="str">
        <f>TRIM(SourceTable[[#This Row],[EFS
SITE NUMBER]])</f>
        <v>524585</v>
      </c>
      <c r="C125" s="20" t="str">
        <f>SourceTable[[#This Row],[Location Name]]</f>
        <v>Fort St John Sikanni Rd</v>
      </c>
      <c r="D125" s="16" t="str">
        <f>EssoCL_Locs[[#This Row],[LocationID]] &amp; " - " &amp; EssoCL_Locs[[#This Row],[Location Name]]</f>
        <v>524585 - Fort St John Sikanni Rd</v>
      </c>
      <c r="E125" s="35">
        <f>SourceTable[[#This Row],[LATITUDE]]</f>
        <v>56.232863000000002</v>
      </c>
      <c r="F125" s="35">
        <f>SourceTable[[#This Row],[LONGITUDE]]</f>
        <v>-120.840958</v>
      </c>
      <c r="G125" s="35" t="str">
        <f>SourceTable[[#This Row],[Address]]</f>
        <v>9516 Sikanni Rd</v>
      </c>
      <c r="H125" s="20"/>
      <c r="I125" s="36" t="str">
        <f>SourceTable[[#This Row],[City]]</f>
        <v>Fort St John</v>
      </c>
      <c r="J125" s="35" t="str">
        <f>RIGHT(SourceTable[[#This Row],[Province]],2)</f>
        <v>BC</v>
      </c>
      <c r="K125" s="35" t="str">
        <f>SourceTable[[#This Row],[Postal Code ]]</f>
        <v>V1G 6X3</v>
      </c>
      <c r="L125" s="16" t="str">
        <f>SourceTable[[#This Row],[PHONE]]</f>
        <v>250-785-3466</v>
      </c>
      <c r="M125" s="16" t="s">
        <v>42</v>
      </c>
      <c r="N125" s="16"/>
      <c r="O125" s="47" t="str">
        <f>IF(TRIM(SourceTable[[#This Row],[Status]])="Closed","&lt;ul&gt;&lt;li&gt;Temporarily closed.&lt;/li&gt;&lt;/ul&gt;","")</f>
        <v/>
      </c>
      <c r="P125" s="47" t="str">
        <f>IF(TRIM(SourceTable[[#This Row],[Status]])="Closed","Closed;Closed;Closed;Closed;Closed;Closed;Closed;","")</f>
        <v/>
      </c>
      <c r="Q125" s="15"/>
      <c r="R125" s="20" t="str">
        <f>IF(SourceTable[[#This Row],[DIESEL EFFICIENT™]]="Yes","Diesel Efficient","")</f>
        <v/>
      </c>
      <c r="S125" s="20" t="str">
        <f>IF(SourceTable[[#This Row],[DIESEL]]="Yes","Diesel","")</f>
        <v>Diesel</v>
      </c>
      <c r="T125" s="20" t="str">
        <f>IF(SourceTable[[#This Row],[DYED DIESEL]]="Yes","Dyed Diesel","")</f>
        <v>Dyed Diesel</v>
      </c>
      <c r="U125" s="20" t="str">
        <f>IF(SourceTable[[#This Row],[GAS AT CARDLOCK]]="Yes","Gas at Cardlock","")</f>
        <v>Gas at Cardlock</v>
      </c>
      <c r="V125" s="20" t="str">
        <f>IF(SourceTable[[#This Row],[DYED GAS AT CARDLOCK]]="Yes","Dyed Gas At Cardlock","")</f>
        <v/>
      </c>
      <c r="W125" s="20" t="str">
        <f>IF(SourceTable[[#This Row],[BULK DEF]]="Yes","Bulk Def","")</f>
        <v>Bulk Def</v>
      </c>
      <c r="X125" s="16" t="str">
        <f>IF(SourceTable[[#This Row],[RESTAURANT]]="Yes","Restaurant","")</f>
        <v/>
      </c>
      <c r="Y125" s="16" t="str">
        <f>IF(SourceTable[[#This Row],[FAST FOOD]]="Yes","Fast Food","")</f>
        <v/>
      </c>
      <c r="Z125" s="16" t="str">
        <f>IF(SourceTable[[#This Row],[PARKING]]="Yes","Parking","")</f>
        <v/>
      </c>
      <c r="AA125" s="16" t="str">
        <f>IF(SourceTable[[#This Row],[RESTROOMS]]="Yes","Restrooms","")</f>
        <v/>
      </c>
      <c r="AB125" s="16" t="str">
        <f>IF(SourceTable[[#This Row],[STORE]]="Yes","Store","")</f>
        <v/>
      </c>
      <c r="AC125" s="16" t="str">
        <f>IF(SourceTable[[#This Row],[STORE 24/7]]="Yes","Store 24/7","")</f>
        <v/>
      </c>
      <c r="AD125" s="16" t="str">
        <f>IF(SourceTable[[#This Row],[SHOWERS]]="Yes","Showers","")</f>
        <v/>
      </c>
      <c r="AE125" s="16"/>
      <c r="AF125" s="16"/>
      <c r="AG125" s="16" t="str">
        <f>IF(EssoCL_Locs[[#This Row],[Store Amenities_1]]="","",EssoCL_Locs[[#This Row],[Store Amenities_1]])</f>
        <v/>
      </c>
      <c r="AH125" s="16" t="str">
        <f>IF(EssoCL_Locs[[#This Row],[Store Amenities_2]]="","",EssoCL_Locs[[#This Row],[Store Amenities_2]])</f>
        <v>Diesel</v>
      </c>
      <c r="AI125" s="16" t="str">
        <f>IF(EssoCL_Locs[[#This Row],[Store Amenities_3]]="","",EssoCL_Locs[[#This Row],[Store Amenities_3]])</f>
        <v>Dyed Diesel</v>
      </c>
      <c r="AJ125" s="16" t="str">
        <f>IF(EssoCL_Locs[[#This Row],[Store Amenities_4]]="","",EssoCL_Locs[[#This Row],[Store Amenities_4]])</f>
        <v>Gas at Cardlock</v>
      </c>
      <c r="AK125" s="16" t="str">
        <f>IF(EssoCL_Locs[[#This Row],[Store Amenities_5]]="","",EssoCL_Locs[[#This Row],[Store Amenities_5]])</f>
        <v/>
      </c>
      <c r="AL125" s="16" t="str">
        <f>IF(EssoCL_Locs[[#This Row],[Store Amenities_6]]="","",EssoCL_Locs[[#This Row],[Store Amenities_6]])</f>
        <v>Bulk Def</v>
      </c>
      <c r="AM125" s="16" t="str">
        <f>IF(EssoCL_Locs[[#This Row],[Store Amenities_7]]="","",EssoCL_Locs[[#This Row],[Store Amenities_7]])</f>
        <v/>
      </c>
      <c r="AN125" s="16" t="str">
        <f>IF(EssoCL_Locs[[#This Row],[Store Amenities_8]]="","",EssoCL_Locs[[#This Row],[Store Amenities_8]])</f>
        <v/>
      </c>
      <c r="AO125" s="16" t="str">
        <f>IF(EssoCL_Locs[[#This Row],[Store Amenities_9]]="","",EssoCL_Locs[[#This Row],[Store Amenities_9]])</f>
        <v/>
      </c>
      <c r="AP125" s="16" t="str">
        <f>IF(EssoCL_Locs[[#This Row],[Store Amenities_10]]="","",EssoCL_Locs[[#This Row],[Store Amenities_10]])</f>
        <v/>
      </c>
      <c r="AQ125" s="16" t="str">
        <f>IF(EssoCL_Locs[[#This Row],[Store Amenities_11]]="","",EssoCL_Locs[[#This Row],[Store Amenities_11]])</f>
        <v/>
      </c>
      <c r="AR125" s="16" t="str">
        <f>IF(EssoCL_Locs[[#This Row],[Store Amenities_12]]="","",EssoCL_Locs[[#This Row],[Store Amenities_12]])</f>
        <v/>
      </c>
      <c r="AS125" s="16" t="str">
        <f>IF(EssoCL_Locs[[#This Row],[Store Amenities_13]]="","",EssoCL_Locs[[#This Row],[Store Amenities_13]])</f>
        <v/>
      </c>
      <c r="AT125" s="16" t="str">
        <f>IF(EssoCL_Locs[[#This Row],[Store Amenities_14]]="","",EssoCL_Locs[[#This Row],[Store Amenities_14]])</f>
        <v/>
      </c>
      <c r="AU125" s="16" t="str">
        <f>IF(EssoCL_Locs[[#This Row],[Store Amenities_15]]="","",EssoCL_Locs[[#This Row],[Store Amenities_15]])</f>
        <v/>
      </c>
      <c r="AV125" s="16" t="s">
        <v>27</v>
      </c>
      <c r="AX125" s="45" t="str">
        <f t="shared" si="8"/>
        <v>56.232863/-120.840958</v>
      </c>
      <c r="AY125" s="41" t="str">
        <f t="shared" si="10"/>
        <v>[Diesel;Diesel]|[Dyed Diesel;Dyed Diesel]|[Gas at Cardlock;Gas at Cardlock]|[Bulk Def;Bulk Def]</v>
      </c>
      <c r="AZ125" s="42" t="str">
        <f t="shared" si="11"/>
        <v>[Diesel;Diesel]|[Dyed Diesel;Dyed Diesel]|[Gas at Cardlock;Gas at Cardlock]|[Bulk Def;Bulk Def]</v>
      </c>
      <c r="BA125" s="14" t="str">
        <f t="shared" si="9"/>
        <v>524585|Fort St John Sikanni Rd|524585 - Fort St John Sikanni Rd|56.232863/-120.840958|9516 Sikanni Rd||Fort St John|BC|V1G 6X3|250-785-3466|CA|||||"[Diesel;Diesel]|[Dyed Diesel;Dyed Diesel]|[Gas at Cardlock;Gas at Cardlock]|[Bulk Def;Bulk Def]"|"[Diesel;Diesel]|[Dyed Diesel;Dyed Diesel]|[Gas at Cardlock;Gas at Cardlock]|[Bulk Def;Bulk Def]"|E</v>
      </c>
    </row>
    <row r="126" spans="1:53" x14ac:dyDescent="0.35">
      <c r="A126" s="20"/>
      <c r="B126" s="20" t="str">
        <f>TRIM(SourceTable[[#This Row],[EFS
SITE NUMBER]])</f>
        <v>524610</v>
      </c>
      <c r="C126" s="20" t="str">
        <f>SourceTable[[#This Row],[Location Name]]</f>
        <v>Edson</v>
      </c>
      <c r="D126" s="16" t="str">
        <f>EssoCL_Locs[[#This Row],[LocationID]] &amp; " - " &amp; EssoCL_Locs[[#This Row],[Location Name]]</f>
        <v>524610 - Edson</v>
      </c>
      <c r="E126" s="35">
        <f>SourceTable[[#This Row],[LATITUDE]]</f>
        <v>53.584862000000001</v>
      </c>
      <c r="F126" s="35">
        <f>SourceTable[[#This Row],[LONGITUDE]]</f>
        <v>-116.361339</v>
      </c>
      <c r="G126" s="35" t="str">
        <f>SourceTable[[#This Row],[Address]]</f>
        <v>Hwy 16</v>
      </c>
      <c r="H126" s="20"/>
      <c r="I126" s="36" t="str">
        <f>SourceTable[[#This Row],[City]]</f>
        <v>Edson</v>
      </c>
      <c r="J126" s="35" t="str">
        <f>RIGHT(SourceTable[[#This Row],[Province]],2)</f>
        <v>AB</v>
      </c>
      <c r="K126" s="35" t="str">
        <f>SourceTable[[#This Row],[Postal Code ]]</f>
        <v>T7E 1V3</v>
      </c>
      <c r="L126" s="16" t="str">
        <f>SourceTable[[#This Row],[PHONE]]</f>
        <v xml:space="preserve"> 780-712-4788</v>
      </c>
      <c r="M126" s="16" t="s">
        <v>42</v>
      </c>
      <c r="N126" s="16"/>
      <c r="O126" s="47" t="str">
        <f>IF(TRIM(SourceTable[[#This Row],[Status]])="Closed","&lt;ul&gt;&lt;li&gt;Temporarily closed.&lt;/li&gt;&lt;/ul&gt;","")</f>
        <v/>
      </c>
      <c r="P126" s="47" t="str">
        <f>IF(TRIM(SourceTable[[#This Row],[Status]])="Closed","Closed;Closed;Closed;Closed;Closed;Closed;Closed;","")</f>
        <v/>
      </c>
      <c r="Q126" s="15"/>
      <c r="R126" s="20" t="str">
        <f>IF(SourceTable[[#This Row],[DIESEL EFFICIENT™]]="Yes","Diesel Efficient","")</f>
        <v/>
      </c>
      <c r="S126" s="20" t="str">
        <f>IF(SourceTable[[#This Row],[DIESEL]]="Yes","Diesel","")</f>
        <v>Diesel</v>
      </c>
      <c r="T126" s="20" t="str">
        <f>IF(SourceTable[[#This Row],[DYED DIESEL]]="Yes","Dyed Diesel","")</f>
        <v>Dyed Diesel</v>
      </c>
      <c r="U126" s="20" t="str">
        <f>IF(SourceTable[[#This Row],[GAS AT CARDLOCK]]="Yes","Gas at Cardlock","")</f>
        <v>Gas at Cardlock</v>
      </c>
      <c r="V126" s="20" t="str">
        <f>IF(SourceTable[[#This Row],[DYED GAS AT CARDLOCK]]="Yes","Dyed Gas At Cardlock","")</f>
        <v/>
      </c>
      <c r="W126" s="20" t="str">
        <f>IF(SourceTable[[#This Row],[BULK DEF]]="Yes","Bulk Def","")</f>
        <v/>
      </c>
      <c r="X126" s="16" t="str">
        <f>IF(SourceTable[[#This Row],[RESTAURANT]]="Yes","Restaurant","")</f>
        <v/>
      </c>
      <c r="Y126" s="16" t="str">
        <f>IF(SourceTable[[#This Row],[FAST FOOD]]="Yes","Fast Food","")</f>
        <v/>
      </c>
      <c r="Z126" s="16" t="str">
        <f>IF(SourceTable[[#This Row],[PARKING]]="Yes","Parking","")</f>
        <v>Parking</v>
      </c>
      <c r="AA126" s="16" t="str">
        <f>IF(SourceTable[[#This Row],[RESTROOMS]]="Yes","Restrooms","")</f>
        <v>Restrooms</v>
      </c>
      <c r="AB126" s="16" t="str">
        <f>IF(SourceTable[[#This Row],[STORE]]="Yes","Store","")</f>
        <v>Store</v>
      </c>
      <c r="AC126" s="16" t="str">
        <f>IF(SourceTable[[#This Row],[STORE 24/7]]="Yes","Store 24/7","")</f>
        <v/>
      </c>
      <c r="AD126" s="16" t="str">
        <f>IF(SourceTable[[#This Row],[SHOWERS]]="Yes","Showers","")</f>
        <v/>
      </c>
      <c r="AE126" s="16"/>
      <c r="AF126" s="16"/>
      <c r="AG126" s="16" t="str">
        <f>IF(EssoCL_Locs[[#This Row],[Store Amenities_1]]="","",EssoCL_Locs[[#This Row],[Store Amenities_1]])</f>
        <v/>
      </c>
      <c r="AH126" s="16" t="str">
        <f>IF(EssoCL_Locs[[#This Row],[Store Amenities_2]]="","",EssoCL_Locs[[#This Row],[Store Amenities_2]])</f>
        <v>Diesel</v>
      </c>
      <c r="AI126" s="16" t="str">
        <f>IF(EssoCL_Locs[[#This Row],[Store Amenities_3]]="","",EssoCL_Locs[[#This Row],[Store Amenities_3]])</f>
        <v>Dyed Diesel</v>
      </c>
      <c r="AJ126" s="16" t="str">
        <f>IF(EssoCL_Locs[[#This Row],[Store Amenities_4]]="","",EssoCL_Locs[[#This Row],[Store Amenities_4]])</f>
        <v>Gas at Cardlock</v>
      </c>
      <c r="AK126" s="16" t="str">
        <f>IF(EssoCL_Locs[[#This Row],[Store Amenities_5]]="","",EssoCL_Locs[[#This Row],[Store Amenities_5]])</f>
        <v/>
      </c>
      <c r="AL126" s="16" t="str">
        <f>IF(EssoCL_Locs[[#This Row],[Store Amenities_6]]="","",EssoCL_Locs[[#This Row],[Store Amenities_6]])</f>
        <v/>
      </c>
      <c r="AM126" s="16" t="str">
        <f>IF(EssoCL_Locs[[#This Row],[Store Amenities_7]]="","",EssoCL_Locs[[#This Row],[Store Amenities_7]])</f>
        <v/>
      </c>
      <c r="AN126" s="16" t="str">
        <f>IF(EssoCL_Locs[[#This Row],[Store Amenities_8]]="","",EssoCL_Locs[[#This Row],[Store Amenities_8]])</f>
        <v/>
      </c>
      <c r="AO126" s="16" t="str">
        <f>IF(EssoCL_Locs[[#This Row],[Store Amenities_9]]="","",EssoCL_Locs[[#This Row],[Store Amenities_9]])</f>
        <v>Parking</v>
      </c>
      <c r="AP126" s="16" t="str">
        <f>IF(EssoCL_Locs[[#This Row],[Store Amenities_10]]="","",EssoCL_Locs[[#This Row],[Store Amenities_10]])</f>
        <v>Restrooms</v>
      </c>
      <c r="AQ126" s="16" t="str">
        <f>IF(EssoCL_Locs[[#This Row],[Store Amenities_11]]="","",EssoCL_Locs[[#This Row],[Store Amenities_11]])</f>
        <v>Store</v>
      </c>
      <c r="AR126" s="16" t="str">
        <f>IF(EssoCL_Locs[[#This Row],[Store Amenities_12]]="","",EssoCL_Locs[[#This Row],[Store Amenities_12]])</f>
        <v/>
      </c>
      <c r="AS126" s="16" t="str">
        <f>IF(EssoCL_Locs[[#This Row],[Store Amenities_13]]="","",EssoCL_Locs[[#This Row],[Store Amenities_13]])</f>
        <v/>
      </c>
      <c r="AT126" s="16" t="str">
        <f>IF(EssoCL_Locs[[#This Row],[Store Amenities_14]]="","",EssoCL_Locs[[#This Row],[Store Amenities_14]])</f>
        <v/>
      </c>
      <c r="AU126" s="16" t="str">
        <f>IF(EssoCL_Locs[[#This Row],[Store Amenities_15]]="","",EssoCL_Locs[[#This Row],[Store Amenities_15]])</f>
        <v/>
      </c>
      <c r="AV126" s="16" t="s">
        <v>27</v>
      </c>
      <c r="AX126" s="45" t="str">
        <f t="shared" si="8"/>
        <v>53.584862/-116.361339</v>
      </c>
      <c r="AY126" s="41" t="str">
        <f t="shared" si="10"/>
        <v>[Diesel;Diesel]|[Dyed Diesel;Dyed Diesel]|[Gas at Cardlock;Gas at Cardlock]|[Parking;Parking]|[Restrooms;Restrooms]|[Store;Store]</v>
      </c>
      <c r="AZ126" s="42" t="str">
        <f t="shared" si="11"/>
        <v>[Diesel;Diesel]|[Dyed Diesel;Dyed Diesel]|[Gas at Cardlock;Gas at Cardlock]|[Parking;Parking]|[Restrooms;Restrooms]|[Store;Store]</v>
      </c>
      <c r="BA126" s="14" t="str">
        <f t="shared" si="9"/>
        <v>524610|Edson|524610 - Edson|53.584862/-116.361339|Hwy 16||Edson|AB|T7E 1V3| 780-712-4788|CA|||||"[Diesel;Diesel]|[Dyed Diesel;Dyed Diesel]|[Gas at Cardlock;Gas at Cardlock]|[Parking;Parking]|[Restrooms;Restrooms]|[Store;Store]"|"[Diesel;Diesel]|[Dyed Diesel;Dyed Diesel]|[Gas at Cardlock;Gas at Cardlock]|[Parking;Parking]|[Restrooms;Restrooms]|[Store;Store]"|E</v>
      </c>
    </row>
    <row r="127" spans="1:53" x14ac:dyDescent="0.35">
      <c r="A127" s="20"/>
      <c r="B127" s="20" t="str">
        <f>TRIM(SourceTable[[#This Row],[EFS
SITE NUMBER]])</f>
        <v>524592</v>
      </c>
      <c r="C127" s="20" t="str">
        <f>SourceTable[[#This Row],[Location Name]]</f>
        <v>Rainbow Lake</v>
      </c>
      <c r="D127" s="16" t="str">
        <f>EssoCL_Locs[[#This Row],[LocationID]] &amp; " - " &amp; EssoCL_Locs[[#This Row],[Location Name]]</f>
        <v>524592 - Rainbow Lake</v>
      </c>
      <c r="E127" s="35">
        <f>SourceTable[[#This Row],[LATITUDE]]</f>
        <v>58.496941</v>
      </c>
      <c r="F127" s="35">
        <f>SourceTable[[#This Row],[LONGITUDE]]</f>
        <v>-119.406486</v>
      </c>
      <c r="G127" s="35" t="str">
        <f>SourceTable[[#This Row],[Address]]</f>
        <v>25 Mobil Ave</v>
      </c>
      <c r="H127" s="20"/>
      <c r="I127" s="36" t="str">
        <f>SourceTable[[#This Row],[City]]</f>
        <v>Rainbow Lake</v>
      </c>
      <c r="J127" s="35" t="str">
        <f>RIGHT(SourceTable[[#This Row],[Province]],2)</f>
        <v>AB</v>
      </c>
      <c r="K127" s="35" t="str">
        <f>SourceTable[[#This Row],[Postal Code ]]</f>
        <v>T0H 2Y0</v>
      </c>
      <c r="L127" s="16" t="str">
        <f>SourceTable[[#This Row],[PHONE]]</f>
        <v>780-956-3444</v>
      </c>
      <c r="M127" s="16" t="s">
        <v>42</v>
      </c>
      <c r="N127" s="16"/>
      <c r="O127" s="47" t="str">
        <f>IF(TRIM(SourceTable[[#This Row],[Status]])="Closed","&lt;ul&gt;&lt;li&gt;Temporarily closed.&lt;/li&gt;&lt;/ul&gt;","")</f>
        <v/>
      </c>
      <c r="P127" s="47" t="str">
        <f>IF(TRIM(SourceTable[[#This Row],[Status]])="Closed","Closed;Closed;Closed;Closed;Closed;Closed;Closed;","")</f>
        <v/>
      </c>
      <c r="Q127" s="15"/>
      <c r="R127" s="20" t="str">
        <f>IF(SourceTable[[#This Row],[DIESEL EFFICIENT™]]="Yes","Diesel Efficient","")</f>
        <v/>
      </c>
      <c r="S127" s="20" t="str">
        <f>IF(SourceTable[[#This Row],[DIESEL]]="Yes","Diesel","")</f>
        <v>Diesel</v>
      </c>
      <c r="T127" s="20" t="str">
        <f>IF(SourceTable[[#This Row],[DYED DIESEL]]="Yes","Dyed Diesel","")</f>
        <v>Dyed Diesel</v>
      </c>
      <c r="U127" s="20" t="str">
        <f>IF(SourceTable[[#This Row],[GAS AT CARDLOCK]]="Yes","Gas at Cardlock","")</f>
        <v>Gas at Cardlock</v>
      </c>
      <c r="V127" s="20" t="str">
        <f>IF(SourceTable[[#This Row],[DYED GAS AT CARDLOCK]]="Yes","Dyed Gas At Cardlock","")</f>
        <v/>
      </c>
      <c r="W127" s="20" t="str">
        <f>IF(SourceTable[[#This Row],[BULK DEF]]="Yes","Bulk Def","")</f>
        <v/>
      </c>
      <c r="X127" s="16" t="str">
        <f>IF(SourceTable[[#This Row],[RESTAURANT]]="Yes","Restaurant","")</f>
        <v/>
      </c>
      <c r="Y127" s="16" t="str">
        <f>IF(SourceTable[[#This Row],[FAST FOOD]]="Yes","Fast Food","")</f>
        <v/>
      </c>
      <c r="Z127" s="16" t="str">
        <f>IF(SourceTable[[#This Row],[PARKING]]="Yes","Parking","")</f>
        <v>Parking</v>
      </c>
      <c r="AA127" s="16" t="str">
        <f>IF(SourceTable[[#This Row],[RESTROOMS]]="Yes","Restrooms","")</f>
        <v>Restrooms</v>
      </c>
      <c r="AB127" s="16" t="str">
        <f>IF(SourceTable[[#This Row],[STORE]]="Yes","Store","")</f>
        <v/>
      </c>
      <c r="AC127" s="16" t="str">
        <f>IF(SourceTable[[#This Row],[STORE 24/7]]="Yes","Store 24/7","")</f>
        <v/>
      </c>
      <c r="AD127" s="16" t="str">
        <f>IF(SourceTable[[#This Row],[SHOWERS]]="Yes","Showers","")</f>
        <v/>
      </c>
      <c r="AE127" s="16"/>
      <c r="AF127" s="16"/>
      <c r="AG127" s="16" t="str">
        <f>IF(EssoCL_Locs[[#This Row],[Store Amenities_1]]="","",EssoCL_Locs[[#This Row],[Store Amenities_1]])</f>
        <v/>
      </c>
      <c r="AH127" s="16" t="str">
        <f>IF(EssoCL_Locs[[#This Row],[Store Amenities_2]]="","",EssoCL_Locs[[#This Row],[Store Amenities_2]])</f>
        <v>Diesel</v>
      </c>
      <c r="AI127" s="16" t="str">
        <f>IF(EssoCL_Locs[[#This Row],[Store Amenities_3]]="","",EssoCL_Locs[[#This Row],[Store Amenities_3]])</f>
        <v>Dyed Diesel</v>
      </c>
      <c r="AJ127" s="16" t="str">
        <f>IF(EssoCL_Locs[[#This Row],[Store Amenities_4]]="","",EssoCL_Locs[[#This Row],[Store Amenities_4]])</f>
        <v>Gas at Cardlock</v>
      </c>
      <c r="AK127" s="16" t="str">
        <f>IF(EssoCL_Locs[[#This Row],[Store Amenities_5]]="","",EssoCL_Locs[[#This Row],[Store Amenities_5]])</f>
        <v/>
      </c>
      <c r="AL127" s="16" t="str">
        <f>IF(EssoCL_Locs[[#This Row],[Store Amenities_6]]="","",EssoCL_Locs[[#This Row],[Store Amenities_6]])</f>
        <v/>
      </c>
      <c r="AM127" s="16" t="str">
        <f>IF(EssoCL_Locs[[#This Row],[Store Amenities_7]]="","",EssoCL_Locs[[#This Row],[Store Amenities_7]])</f>
        <v/>
      </c>
      <c r="AN127" s="16" t="str">
        <f>IF(EssoCL_Locs[[#This Row],[Store Amenities_8]]="","",EssoCL_Locs[[#This Row],[Store Amenities_8]])</f>
        <v/>
      </c>
      <c r="AO127" s="16" t="str">
        <f>IF(EssoCL_Locs[[#This Row],[Store Amenities_9]]="","",EssoCL_Locs[[#This Row],[Store Amenities_9]])</f>
        <v>Parking</v>
      </c>
      <c r="AP127" s="16" t="str">
        <f>IF(EssoCL_Locs[[#This Row],[Store Amenities_10]]="","",EssoCL_Locs[[#This Row],[Store Amenities_10]])</f>
        <v>Restrooms</v>
      </c>
      <c r="AQ127" s="16" t="str">
        <f>IF(EssoCL_Locs[[#This Row],[Store Amenities_11]]="","",EssoCL_Locs[[#This Row],[Store Amenities_11]])</f>
        <v/>
      </c>
      <c r="AR127" s="16" t="str">
        <f>IF(EssoCL_Locs[[#This Row],[Store Amenities_12]]="","",EssoCL_Locs[[#This Row],[Store Amenities_12]])</f>
        <v/>
      </c>
      <c r="AS127" s="16" t="str">
        <f>IF(EssoCL_Locs[[#This Row],[Store Amenities_13]]="","",EssoCL_Locs[[#This Row],[Store Amenities_13]])</f>
        <v/>
      </c>
      <c r="AT127" s="16" t="str">
        <f>IF(EssoCL_Locs[[#This Row],[Store Amenities_14]]="","",EssoCL_Locs[[#This Row],[Store Amenities_14]])</f>
        <v/>
      </c>
      <c r="AU127" s="16" t="str">
        <f>IF(EssoCL_Locs[[#This Row],[Store Amenities_15]]="","",EssoCL_Locs[[#This Row],[Store Amenities_15]])</f>
        <v/>
      </c>
      <c r="AV127" s="16" t="s">
        <v>27</v>
      </c>
      <c r="AX127" s="45" t="str">
        <f t="shared" si="8"/>
        <v>58.496941/-119.406486</v>
      </c>
      <c r="AY127" s="41" t="str">
        <f t="shared" si="10"/>
        <v>[Diesel;Diesel]|[Dyed Diesel;Dyed Diesel]|[Gas at Cardlock;Gas at Cardlock]|[Parking;Parking]|[Restrooms;Restrooms]</v>
      </c>
      <c r="AZ127" s="42" t="str">
        <f t="shared" si="11"/>
        <v>[Diesel;Diesel]|[Dyed Diesel;Dyed Diesel]|[Gas at Cardlock;Gas at Cardlock]|[Parking;Parking]|[Restrooms;Restrooms]</v>
      </c>
      <c r="BA127" s="14" t="str">
        <f t="shared" si="9"/>
        <v>524592|Rainbow Lake|524592 - Rainbow Lake|58.496941/-119.406486|25 Mobil Ave||Rainbow Lake|AB|T0H 2Y0|780-956-3444|CA|||||"[Diesel;Diesel]|[Dyed Diesel;Dyed Diesel]|[Gas at Cardlock;Gas at Cardlock]|[Parking;Parking]|[Restrooms;Restrooms]"|"[Diesel;Diesel]|[Dyed Diesel;Dyed Diesel]|[Gas at Cardlock;Gas at Cardlock]|[Parking;Parking]|[Restrooms;Restrooms]"|E</v>
      </c>
    </row>
    <row r="128" spans="1:53" x14ac:dyDescent="0.35">
      <c r="A128" s="20"/>
      <c r="B128" s="20" t="str">
        <f>TRIM(SourceTable[[#This Row],[EFS
SITE NUMBER]])</f>
        <v>524595</v>
      </c>
      <c r="C128" s="20" t="str">
        <f>SourceTable[[#This Row],[Location Name]]</f>
        <v>Edmonton Bulk Plant</v>
      </c>
      <c r="D128" s="16" t="str">
        <f>EssoCL_Locs[[#This Row],[LocationID]] &amp; " - " &amp; EssoCL_Locs[[#This Row],[Location Name]]</f>
        <v>524595 - Edmonton Bulk Plant</v>
      </c>
      <c r="E128" s="35">
        <f>SourceTable[[#This Row],[LATITUDE]]</f>
        <v>53.511749000000002</v>
      </c>
      <c r="F128" s="35">
        <f>SourceTable[[#This Row],[LONGITUDE]]</f>
        <v>-113.39556399999999</v>
      </c>
      <c r="G128" s="35" t="str">
        <f>SourceTable[[#This Row],[Address]]</f>
        <v>3515 76 Ave</v>
      </c>
      <c r="H128" s="20"/>
      <c r="I128" s="36" t="str">
        <f>SourceTable[[#This Row],[City]]</f>
        <v>Edmonton</v>
      </c>
      <c r="J128" s="35" t="str">
        <f>RIGHT(SourceTable[[#This Row],[Province]],2)</f>
        <v>AB</v>
      </c>
      <c r="K128" s="35" t="str">
        <f>SourceTable[[#This Row],[Postal Code ]]</f>
        <v>T6B 2S8</v>
      </c>
      <c r="L128" s="16" t="str">
        <f>SourceTable[[#This Row],[PHONE]]</f>
        <v>780-413-1826</v>
      </c>
      <c r="M128" s="16" t="s">
        <v>42</v>
      </c>
      <c r="N128" s="16"/>
      <c r="O128" s="47" t="str">
        <f>IF(TRIM(SourceTable[[#This Row],[Status]])="Closed","&lt;ul&gt;&lt;li&gt;Temporarily closed.&lt;/li&gt;&lt;/ul&gt;","")</f>
        <v/>
      </c>
      <c r="P128" s="47" t="str">
        <f>IF(TRIM(SourceTable[[#This Row],[Status]])="Closed","Closed;Closed;Closed;Closed;Closed;Closed;Closed;","")</f>
        <v/>
      </c>
      <c r="Q128" s="15"/>
      <c r="R128" s="20" t="str">
        <f>IF(SourceTable[[#This Row],[DIESEL EFFICIENT™]]="Yes","Diesel Efficient","")</f>
        <v/>
      </c>
      <c r="S128" s="20" t="str">
        <f>IF(SourceTable[[#This Row],[DIESEL]]="Yes","Diesel","")</f>
        <v>Diesel</v>
      </c>
      <c r="T128" s="20" t="str">
        <f>IF(SourceTable[[#This Row],[DYED DIESEL]]="Yes","Dyed Diesel","")</f>
        <v>Dyed Diesel</v>
      </c>
      <c r="U128" s="20" t="str">
        <f>IF(SourceTable[[#This Row],[GAS AT CARDLOCK]]="Yes","Gas at Cardlock","")</f>
        <v>Gas at Cardlock</v>
      </c>
      <c r="V128" s="20" t="str">
        <f>IF(SourceTable[[#This Row],[DYED GAS AT CARDLOCK]]="Yes","Dyed Gas At Cardlock","")</f>
        <v>Dyed Gas At Cardlock</v>
      </c>
      <c r="W128" s="20" t="str">
        <f>IF(SourceTable[[#This Row],[BULK DEF]]="Yes","Bulk Def","")</f>
        <v>Bulk Def</v>
      </c>
      <c r="X128" s="16" t="str">
        <f>IF(SourceTable[[#This Row],[RESTAURANT]]="Yes","Restaurant","")</f>
        <v/>
      </c>
      <c r="Y128" s="16" t="str">
        <f>IF(SourceTable[[#This Row],[FAST FOOD]]="Yes","Fast Food","")</f>
        <v/>
      </c>
      <c r="Z128" s="16" t="str">
        <f>IF(SourceTable[[#This Row],[PARKING]]="Yes","Parking","")</f>
        <v/>
      </c>
      <c r="AA128" s="16" t="str">
        <f>IF(SourceTable[[#This Row],[RESTROOMS]]="Yes","Restrooms","")</f>
        <v>Restrooms</v>
      </c>
      <c r="AB128" s="16" t="str">
        <f>IF(SourceTable[[#This Row],[STORE]]="Yes","Store","")</f>
        <v>Store</v>
      </c>
      <c r="AC128" s="16" t="str">
        <f>IF(SourceTable[[#This Row],[STORE 24/7]]="Yes","Store 24/7","")</f>
        <v/>
      </c>
      <c r="AD128" s="16" t="str">
        <f>IF(SourceTable[[#This Row],[SHOWERS]]="Yes","Showers","")</f>
        <v/>
      </c>
      <c r="AE128" s="16"/>
      <c r="AF128" s="16"/>
      <c r="AG128" s="16" t="str">
        <f>IF(EssoCL_Locs[[#This Row],[Store Amenities_1]]="","",EssoCL_Locs[[#This Row],[Store Amenities_1]])</f>
        <v/>
      </c>
      <c r="AH128" s="16" t="str">
        <f>IF(EssoCL_Locs[[#This Row],[Store Amenities_2]]="","",EssoCL_Locs[[#This Row],[Store Amenities_2]])</f>
        <v>Diesel</v>
      </c>
      <c r="AI128" s="16" t="str">
        <f>IF(EssoCL_Locs[[#This Row],[Store Amenities_3]]="","",EssoCL_Locs[[#This Row],[Store Amenities_3]])</f>
        <v>Dyed Diesel</v>
      </c>
      <c r="AJ128" s="16" t="str">
        <f>IF(EssoCL_Locs[[#This Row],[Store Amenities_4]]="","",EssoCL_Locs[[#This Row],[Store Amenities_4]])</f>
        <v>Gas at Cardlock</v>
      </c>
      <c r="AK128" s="16" t="str">
        <f>IF(EssoCL_Locs[[#This Row],[Store Amenities_5]]="","",EssoCL_Locs[[#This Row],[Store Amenities_5]])</f>
        <v>Dyed Gas At Cardlock</v>
      </c>
      <c r="AL128" s="16" t="str">
        <f>IF(EssoCL_Locs[[#This Row],[Store Amenities_6]]="","",EssoCL_Locs[[#This Row],[Store Amenities_6]])</f>
        <v>Bulk Def</v>
      </c>
      <c r="AM128" s="16" t="str">
        <f>IF(EssoCL_Locs[[#This Row],[Store Amenities_7]]="","",EssoCL_Locs[[#This Row],[Store Amenities_7]])</f>
        <v/>
      </c>
      <c r="AN128" s="16" t="str">
        <f>IF(EssoCL_Locs[[#This Row],[Store Amenities_8]]="","",EssoCL_Locs[[#This Row],[Store Amenities_8]])</f>
        <v/>
      </c>
      <c r="AO128" s="16" t="str">
        <f>IF(EssoCL_Locs[[#This Row],[Store Amenities_9]]="","",EssoCL_Locs[[#This Row],[Store Amenities_9]])</f>
        <v/>
      </c>
      <c r="AP128" s="16" t="str">
        <f>IF(EssoCL_Locs[[#This Row],[Store Amenities_10]]="","",EssoCL_Locs[[#This Row],[Store Amenities_10]])</f>
        <v>Restrooms</v>
      </c>
      <c r="AQ128" s="16" t="str">
        <f>IF(EssoCL_Locs[[#This Row],[Store Amenities_11]]="","",EssoCL_Locs[[#This Row],[Store Amenities_11]])</f>
        <v>Store</v>
      </c>
      <c r="AR128" s="16" t="str">
        <f>IF(EssoCL_Locs[[#This Row],[Store Amenities_12]]="","",EssoCL_Locs[[#This Row],[Store Amenities_12]])</f>
        <v/>
      </c>
      <c r="AS128" s="16" t="str">
        <f>IF(EssoCL_Locs[[#This Row],[Store Amenities_13]]="","",EssoCL_Locs[[#This Row],[Store Amenities_13]])</f>
        <v/>
      </c>
      <c r="AT128" s="16" t="str">
        <f>IF(EssoCL_Locs[[#This Row],[Store Amenities_14]]="","",EssoCL_Locs[[#This Row],[Store Amenities_14]])</f>
        <v/>
      </c>
      <c r="AU128" s="16" t="str">
        <f>IF(EssoCL_Locs[[#This Row],[Store Amenities_15]]="","",EssoCL_Locs[[#This Row],[Store Amenities_15]])</f>
        <v/>
      </c>
      <c r="AV128" s="16" t="s">
        <v>27</v>
      </c>
      <c r="AX128" s="45" t="str">
        <f t="shared" si="8"/>
        <v>53.511749/-113.395564</v>
      </c>
      <c r="AY128" s="41" t="str">
        <f t="shared" si="10"/>
        <v>[Diesel;Diesel]|[Dyed Diesel;Dyed Diesel]|[Gas at Cardlock;Gas at Cardlock]|[Dyed Gas At Cardlock;Dyed Gas At Cardlock]|[Bulk Def;Bulk Def]|[Restrooms;Restrooms]|[Store;Store]</v>
      </c>
      <c r="AZ128" s="42" t="str">
        <f t="shared" si="11"/>
        <v>[Diesel;Diesel]|[Dyed Diesel;Dyed Diesel]|[Gas at Cardlock;Gas at Cardlock]|[Dyed Gas At Cardlock;Dyed Gas At Cardlock]|[Bulk Def;Bulk Def]|[Restrooms;Restrooms]|[Store;Store]</v>
      </c>
      <c r="BA128" s="14" t="str">
        <f t="shared" si="9"/>
        <v>524595|Edmonton Bulk Plant|524595 - Edmonton Bulk Plant|53.511749/-113.395564|3515 76 Ave||Edmonton|AB|T6B 2S8|780-413-1826|CA|||||"[Diesel;Diesel]|[Dyed Diesel;Dyed Diesel]|[Gas at Cardlock;Gas at Cardlock]|[Dyed Gas At Cardlock;Dyed Gas At Cardlock]|[Bulk Def;Bulk Def]|[Restrooms;Restrooms]|[Store;Store]"|"[Diesel;Diesel]|[Dyed Diesel;Dyed Diesel]|[Gas at Cardlock;Gas at Cardlock]|[Dyed Gas At Cardlock;Dyed Gas At Cardlock]|[Bulk Def;Bulk Def]|[Restrooms;Restrooms]|[Store;Store]"|E</v>
      </c>
    </row>
    <row r="129" spans="1:53" x14ac:dyDescent="0.35">
      <c r="A129" s="20"/>
      <c r="B129" s="20" t="str">
        <f>TRIM(SourceTable[[#This Row],[EFS
SITE NUMBER]])</f>
        <v>524878</v>
      </c>
      <c r="C129" s="20" t="str">
        <f>SourceTable[[#This Row],[Location Name]]</f>
        <v>Fort Nelson 48 Ave</v>
      </c>
      <c r="D129" s="16" t="str">
        <f>EssoCL_Locs[[#This Row],[LocationID]] &amp; " - " &amp; EssoCL_Locs[[#This Row],[Location Name]]</f>
        <v>524878 - Fort Nelson 48 Ave</v>
      </c>
      <c r="E129" s="35">
        <f>SourceTable[[#This Row],[LATITUDE]]</f>
        <v>58.802160000000001</v>
      </c>
      <c r="F129" s="35">
        <f>SourceTable[[#This Row],[LONGITUDE]]</f>
        <v>-122.70563799999999</v>
      </c>
      <c r="G129" s="35" t="str">
        <f>SourceTable[[#This Row],[Address]]</f>
        <v>5303 48 Ave</v>
      </c>
      <c r="H129" s="20"/>
      <c r="I129" s="36" t="str">
        <f>SourceTable[[#This Row],[City]]</f>
        <v>Fort Nelson</v>
      </c>
      <c r="J129" s="35" t="str">
        <f>RIGHT(SourceTable[[#This Row],[Province]],2)</f>
        <v>BC</v>
      </c>
      <c r="K129" s="35" t="str">
        <f>SourceTable[[#This Row],[Postal Code ]]</f>
        <v>V0C 1R0</v>
      </c>
      <c r="L129" s="16" t="str">
        <f>SourceTable[[#This Row],[PHONE]]</f>
        <v>250-774-7340</v>
      </c>
      <c r="M129" s="16" t="s">
        <v>42</v>
      </c>
      <c r="N129" s="16"/>
      <c r="O129" s="47" t="str">
        <f>IF(TRIM(SourceTable[[#This Row],[Status]])="Closed","&lt;ul&gt;&lt;li&gt;Temporarily closed.&lt;/li&gt;&lt;/ul&gt;","")</f>
        <v/>
      </c>
      <c r="P129" s="47" t="str">
        <f>IF(TRIM(SourceTable[[#This Row],[Status]])="Closed","Closed;Closed;Closed;Closed;Closed;Closed;Closed;","")</f>
        <v/>
      </c>
      <c r="Q129" s="15"/>
      <c r="R129" s="20" t="str">
        <f>IF(SourceTable[[#This Row],[DIESEL EFFICIENT™]]="Yes","Diesel Efficient","")</f>
        <v/>
      </c>
      <c r="S129" s="20" t="str">
        <f>IF(SourceTable[[#This Row],[DIESEL]]="Yes","Diesel","")</f>
        <v>Diesel</v>
      </c>
      <c r="T129" s="20" t="str">
        <f>IF(SourceTable[[#This Row],[DYED DIESEL]]="Yes","Dyed Diesel","")</f>
        <v>Dyed Diesel</v>
      </c>
      <c r="U129" s="20" t="str">
        <f>IF(SourceTable[[#This Row],[GAS AT CARDLOCK]]="Yes","Gas at Cardlock","")</f>
        <v>Gas at Cardlock</v>
      </c>
      <c r="V129" s="20" t="str">
        <f>IF(SourceTable[[#This Row],[DYED GAS AT CARDLOCK]]="Yes","Dyed Gas At Cardlock","")</f>
        <v>Dyed Gas At Cardlock</v>
      </c>
      <c r="W129" s="20" t="str">
        <f>IF(SourceTable[[#This Row],[BULK DEF]]="Yes","Bulk Def","")</f>
        <v>Bulk Def</v>
      </c>
      <c r="X129" s="16" t="str">
        <f>IF(SourceTable[[#This Row],[RESTAURANT]]="Yes","Restaurant","")</f>
        <v/>
      </c>
      <c r="Y129" s="16" t="str">
        <f>IF(SourceTable[[#This Row],[FAST FOOD]]="Yes","Fast Food","")</f>
        <v/>
      </c>
      <c r="Z129" s="16" t="str">
        <f>IF(SourceTable[[#This Row],[PARKING]]="Yes","Parking","")</f>
        <v/>
      </c>
      <c r="AA129" s="16" t="str">
        <f>IF(SourceTable[[#This Row],[RESTROOMS]]="Yes","Restrooms","")</f>
        <v/>
      </c>
      <c r="AB129" s="16" t="str">
        <f>IF(SourceTable[[#This Row],[STORE]]="Yes","Store","")</f>
        <v/>
      </c>
      <c r="AC129" s="16" t="str">
        <f>IF(SourceTable[[#This Row],[STORE 24/7]]="Yes","Store 24/7","")</f>
        <v/>
      </c>
      <c r="AD129" s="16" t="str">
        <f>IF(SourceTable[[#This Row],[SHOWERS]]="Yes","Showers","")</f>
        <v/>
      </c>
      <c r="AE129" s="16"/>
      <c r="AF129" s="16"/>
      <c r="AG129" s="16" t="str">
        <f>IF(EssoCL_Locs[[#This Row],[Store Amenities_1]]="","",EssoCL_Locs[[#This Row],[Store Amenities_1]])</f>
        <v/>
      </c>
      <c r="AH129" s="16" t="str">
        <f>IF(EssoCL_Locs[[#This Row],[Store Amenities_2]]="","",EssoCL_Locs[[#This Row],[Store Amenities_2]])</f>
        <v>Diesel</v>
      </c>
      <c r="AI129" s="16" t="str">
        <f>IF(EssoCL_Locs[[#This Row],[Store Amenities_3]]="","",EssoCL_Locs[[#This Row],[Store Amenities_3]])</f>
        <v>Dyed Diesel</v>
      </c>
      <c r="AJ129" s="16" t="str">
        <f>IF(EssoCL_Locs[[#This Row],[Store Amenities_4]]="","",EssoCL_Locs[[#This Row],[Store Amenities_4]])</f>
        <v>Gas at Cardlock</v>
      </c>
      <c r="AK129" s="16" t="str">
        <f>IF(EssoCL_Locs[[#This Row],[Store Amenities_5]]="","",EssoCL_Locs[[#This Row],[Store Amenities_5]])</f>
        <v>Dyed Gas At Cardlock</v>
      </c>
      <c r="AL129" s="16" t="str">
        <f>IF(EssoCL_Locs[[#This Row],[Store Amenities_6]]="","",EssoCL_Locs[[#This Row],[Store Amenities_6]])</f>
        <v>Bulk Def</v>
      </c>
      <c r="AM129" s="16" t="str">
        <f>IF(EssoCL_Locs[[#This Row],[Store Amenities_7]]="","",EssoCL_Locs[[#This Row],[Store Amenities_7]])</f>
        <v/>
      </c>
      <c r="AN129" s="16" t="str">
        <f>IF(EssoCL_Locs[[#This Row],[Store Amenities_8]]="","",EssoCL_Locs[[#This Row],[Store Amenities_8]])</f>
        <v/>
      </c>
      <c r="AO129" s="16" t="str">
        <f>IF(EssoCL_Locs[[#This Row],[Store Amenities_9]]="","",EssoCL_Locs[[#This Row],[Store Amenities_9]])</f>
        <v/>
      </c>
      <c r="AP129" s="16" t="str">
        <f>IF(EssoCL_Locs[[#This Row],[Store Amenities_10]]="","",EssoCL_Locs[[#This Row],[Store Amenities_10]])</f>
        <v/>
      </c>
      <c r="AQ129" s="16" t="str">
        <f>IF(EssoCL_Locs[[#This Row],[Store Amenities_11]]="","",EssoCL_Locs[[#This Row],[Store Amenities_11]])</f>
        <v/>
      </c>
      <c r="AR129" s="16" t="str">
        <f>IF(EssoCL_Locs[[#This Row],[Store Amenities_12]]="","",EssoCL_Locs[[#This Row],[Store Amenities_12]])</f>
        <v/>
      </c>
      <c r="AS129" s="16" t="str">
        <f>IF(EssoCL_Locs[[#This Row],[Store Amenities_13]]="","",EssoCL_Locs[[#This Row],[Store Amenities_13]])</f>
        <v/>
      </c>
      <c r="AT129" s="16" t="str">
        <f>IF(EssoCL_Locs[[#This Row],[Store Amenities_14]]="","",EssoCL_Locs[[#This Row],[Store Amenities_14]])</f>
        <v/>
      </c>
      <c r="AU129" s="16" t="str">
        <f>IF(EssoCL_Locs[[#This Row],[Store Amenities_15]]="","",EssoCL_Locs[[#This Row],[Store Amenities_15]])</f>
        <v/>
      </c>
      <c r="AV129" s="16" t="s">
        <v>27</v>
      </c>
      <c r="AX129" s="45" t="str">
        <f t="shared" si="8"/>
        <v>58.80216/-122.705638</v>
      </c>
      <c r="AY129" s="41" t="str">
        <f t="shared" si="10"/>
        <v>[Diesel;Diesel]|[Dyed Diesel;Dyed Diesel]|[Gas at Cardlock;Gas at Cardlock]|[Dyed Gas At Cardlock;Dyed Gas At Cardlock]|[Bulk Def;Bulk Def]</v>
      </c>
      <c r="AZ129" s="42" t="str">
        <f t="shared" si="11"/>
        <v>[Diesel;Diesel]|[Dyed Diesel;Dyed Diesel]|[Gas at Cardlock;Gas at Cardlock]|[Dyed Gas At Cardlock;Dyed Gas At Cardlock]|[Bulk Def;Bulk Def]</v>
      </c>
      <c r="BA129" s="14" t="str">
        <f t="shared" si="9"/>
        <v>524878|Fort Nelson 48 Ave|524878 - Fort Nelson 48 Ave|58.80216/-122.705638|5303 48 Ave||Fort Nelson|BC|V0C 1R0|250-774-7340|CA|||||"[Diesel;Diesel]|[Dyed Diesel;Dyed Diesel]|[Gas at Cardlock;Gas at Cardlock]|[Dyed Gas At Cardlock;Dyed Gas At Cardlock]|[Bulk Def;Bulk Def]"|"[Diesel;Diesel]|[Dyed Diesel;Dyed Diesel]|[Gas at Cardlock;Gas at Cardlock]|[Dyed Gas At Cardlock;Dyed Gas At Cardlock]|[Bulk Def;Bulk Def]"|E</v>
      </c>
    </row>
    <row r="130" spans="1:53" x14ac:dyDescent="0.35">
      <c r="A130" s="20"/>
      <c r="B130" s="20" t="str">
        <f>TRIM(SourceTable[[#This Row],[EFS
SITE NUMBER]])</f>
        <v>519415</v>
      </c>
      <c r="C130" s="20" t="str">
        <f>SourceTable[[#This Row],[Location Name]]</f>
        <v>Dryden Highway 17 East</v>
      </c>
      <c r="D130" s="16" t="str">
        <f>EssoCL_Locs[[#This Row],[LocationID]] &amp; " - " &amp; EssoCL_Locs[[#This Row],[Location Name]]</f>
        <v>519415 - Dryden Highway 17 East</v>
      </c>
      <c r="E130" s="35">
        <f>SourceTable[[#This Row],[LATITUDE]]</f>
        <v>49.813772</v>
      </c>
      <c r="F130" s="35">
        <f>SourceTable[[#This Row],[LONGITUDE]]</f>
        <v>-92.845758000000004</v>
      </c>
      <c r="G130" s="35" t="str">
        <f>SourceTable[[#This Row],[Address]]</f>
        <v>15627 Hwy 17 E</v>
      </c>
      <c r="H130" s="20"/>
      <c r="I130" s="36" t="str">
        <f>SourceTable[[#This Row],[City]]</f>
        <v>Dryden</v>
      </c>
      <c r="J130" s="35" t="str">
        <f>RIGHT(SourceTable[[#This Row],[Province]],2)</f>
        <v>ON</v>
      </c>
      <c r="K130" s="35" t="str">
        <f>SourceTable[[#This Row],[Postal Code ]]</f>
        <v>P8N 2Y4</v>
      </c>
      <c r="L130" s="16" t="str">
        <f>SourceTable[[#This Row],[PHONE]]</f>
        <v>807-223-2666</v>
      </c>
      <c r="M130" s="16" t="s">
        <v>42</v>
      </c>
      <c r="N130" s="16"/>
      <c r="O130" s="47" t="str">
        <f>IF(TRIM(SourceTable[[#This Row],[Status]])="Closed","&lt;ul&gt;&lt;li&gt;Temporarily closed.&lt;/li&gt;&lt;/ul&gt;","")</f>
        <v/>
      </c>
      <c r="P130" s="47" t="str">
        <f>IF(TRIM(SourceTable[[#This Row],[Status]])="Closed","Closed;Closed;Closed;Closed;Closed;Closed;Closed;","")</f>
        <v/>
      </c>
      <c r="Q130" s="15"/>
      <c r="R130" s="20" t="str">
        <f>IF(SourceTable[[#This Row],[DIESEL EFFICIENT™]]="Yes","Diesel Efficient","")</f>
        <v/>
      </c>
      <c r="S130" s="20" t="str">
        <f>IF(SourceTable[[#This Row],[DIESEL]]="Yes","Diesel","")</f>
        <v>Diesel</v>
      </c>
      <c r="T130" s="20" t="str">
        <f>IF(SourceTable[[#This Row],[DYED DIESEL]]="Yes","Dyed Diesel","")</f>
        <v>Dyed Diesel</v>
      </c>
      <c r="U130" s="20" t="str">
        <f>IF(SourceTable[[#This Row],[GAS AT CARDLOCK]]="Yes","Gas at Cardlock","")</f>
        <v>Gas at Cardlock</v>
      </c>
      <c r="V130" s="20" t="str">
        <f>IF(SourceTable[[#This Row],[DYED GAS AT CARDLOCK]]="Yes","Dyed Gas At Cardlock","")</f>
        <v/>
      </c>
      <c r="W130" s="20" t="str">
        <f>IF(SourceTable[[#This Row],[BULK DEF]]="Yes","Bulk Def","")</f>
        <v/>
      </c>
      <c r="X130" s="16" t="str">
        <f>IF(SourceTable[[#This Row],[RESTAURANT]]="Yes","Restaurant","")</f>
        <v/>
      </c>
      <c r="Y130" s="16" t="str">
        <f>IF(SourceTable[[#This Row],[FAST FOOD]]="Yes","Fast Food","")</f>
        <v/>
      </c>
      <c r="Z130" s="16" t="str">
        <f>IF(SourceTable[[#This Row],[PARKING]]="Yes","Parking","")</f>
        <v/>
      </c>
      <c r="AA130" s="16" t="str">
        <f>IF(SourceTable[[#This Row],[RESTROOMS]]="Yes","Restrooms","")</f>
        <v>Restrooms</v>
      </c>
      <c r="AB130" s="16" t="str">
        <f>IF(SourceTable[[#This Row],[STORE]]="Yes","Store","")</f>
        <v/>
      </c>
      <c r="AC130" s="16" t="str">
        <f>IF(SourceTable[[#This Row],[STORE 24/7]]="Yes","Store 24/7","")</f>
        <v/>
      </c>
      <c r="AD130" s="16" t="str">
        <f>IF(SourceTable[[#This Row],[SHOWERS]]="Yes","Showers","")</f>
        <v/>
      </c>
      <c r="AE130" s="16"/>
      <c r="AF130" s="16"/>
      <c r="AG130" s="16" t="str">
        <f>IF(EssoCL_Locs[[#This Row],[Store Amenities_1]]="","",EssoCL_Locs[[#This Row],[Store Amenities_1]])</f>
        <v/>
      </c>
      <c r="AH130" s="16" t="str">
        <f>IF(EssoCL_Locs[[#This Row],[Store Amenities_2]]="","",EssoCL_Locs[[#This Row],[Store Amenities_2]])</f>
        <v>Diesel</v>
      </c>
      <c r="AI130" s="16" t="str">
        <f>IF(EssoCL_Locs[[#This Row],[Store Amenities_3]]="","",EssoCL_Locs[[#This Row],[Store Amenities_3]])</f>
        <v>Dyed Diesel</v>
      </c>
      <c r="AJ130" s="16" t="str">
        <f>IF(EssoCL_Locs[[#This Row],[Store Amenities_4]]="","",EssoCL_Locs[[#This Row],[Store Amenities_4]])</f>
        <v>Gas at Cardlock</v>
      </c>
      <c r="AK130" s="16" t="str">
        <f>IF(EssoCL_Locs[[#This Row],[Store Amenities_5]]="","",EssoCL_Locs[[#This Row],[Store Amenities_5]])</f>
        <v/>
      </c>
      <c r="AL130" s="16" t="str">
        <f>IF(EssoCL_Locs[[#This Row],[Store Amenities_6]]="","",EssoCL_Locs[[#This Row],[Store Amenities_6]])</f>
        <v/>
      </c>
      <c r="AM130" s="16" t="str">
        <f>IF(EssoCL_Locs[[#This Row],[Store Amenities_7]]="","",EssoCL_Locs[[#This Row],[Store Amenities_7]])</f>
        <v/>
      </c>
      <c r="AN130" s="16" t="str">
        <f>IF(EssoCL_Locs[[#This Row],[Store Amenities_8]]="","",EssoCL_Locs[[#This Row],[Store Amenities_8]])</f>
        <v/>
      </c>
      <c r="AO130" s="16" t="str">
        <f>IF(EssoCL_Locs[[#This Row],[Store Amenities_9]]="","",EssoCL_Locs[[#This Row],[Store Amenities_9]])</f>
        <v/>
      </c>
      <c r="AP130" s="16" t="str">
        <f>IF(EssoCL_Locs[[#This Row],[Store Amenities_10]]="","",EssoCL_Locs[[#This Row],[Store Amenities_10]])</f>
        <v>Restrooms</v>
      </c>
      <c r="AQ130" s="16" t="str">
        <f>IF(EssoCL_Locs[[#This Row],[Store Amenities_11]]="","",EssoCL_Locs[[#This Row],[Store Amenities_11]])</f>
        <v/>
      </c>
      <c r="AR130" s="16" t="str">
        <f>IF(EssoCL_Locs[[#This Row],[Store Amenities_12]]="","",EssoCL_Locs[[#This Row],[Store Amenities_12]])</f>
        <v/>
      </c>
      <c r="AS130" s="16" t="str">
        <f>IF(EssoCL_Locs[[#This Row],[Store Amenities_13]]="","",EssoCL_Locs[[#This Row],[Store Amenities_13]])</f>
        <v/>
      </c>
      <c r="AT130" s="16" t="str">
        <f>IF(EssoCL_Locs[[#This Row],[Store Amenities_14]]="","",EssoCL_Locs[[#This Row],[Store Amenities_14]])</f>
        <v/>
      </c>
      <c r="AU130" s="16" t="str">
        <f>IF(EssoCL_Locs[[#This Row],[Store Amenities_15]]="","",EssoCL_Locs[[#This Row],[Store Amenities_15]])</f>
        <v/>
      </c>
      <c r="AV130" s="16" t="s">
        <v>27</v>
      </c>
      <c r="AX130" s="45" t="str">
        <f t="shared" si="8"/>
        <v>49.813772/-92.845758</v>
      </c>
      <c r="AY130" s="41" t="str">
        <f t="shared" si="10"/>
        <v>[Diesel;Diesel]|[Dyed Diesel;Dyed Diesel]|[Gas at Cardlock;Gas at Cardlock]|[Restrooms;Restrooms]</v>
      </c>
      <c r="AZ130" s="42" t="str">
        <f t="shared" si="11"/>
        <v>[Diesel;Diesel]|[Dyed Diesel;Dyed Diesel]|[Gas at Cardlock;Gas at Cardlock]|[Restrooms;Restrooms]</v>
      </c>
      <c r="BA130" s="14" t="str">
        <f t="shared" si="9"/>
        <v>519415|Dryden Highway 17 East|519415 - Dryden Highway 17 East|49.813772/-92.845758|15627 Hwy 17 E||Dryden|ON|P8N 2Y4|807-223-2666|CA|||||"[Diesel;Diesel]|[Dyed Diesel;Dyed Diesel]|[Gas at Cardlock;Gas at Cardlock]|[Restrooms;Restrooms]"|"[Diesel;Diesel]|[Dyed Diesel;Dyed Diesel]|[Gas at Cardlock;Gas at Cardlock]|[Restrooms;Restrooms]"|E</v>
      </c>
    </row>
    <row r="131" spans="1:53" x14ac:dyDescent="0.35">
      <c r="A131" s="20"/>
      <c r="B131" s="20" t="str">
        <f>TRIM(SourceTable[[#This Row],[EFS
SITE NUMBER]])</f>
        <v>519422</v>
      </c>
      <c r="C131" s="20" t="str">
        <f>SourceTable[[#This Row],[Location Name]]</f>
        <v>Sioux Lookout</v>
      </c>
      <c r="D131" s="16" t="str">
        <f>EssoCL_Locs[[#This Row],[LocationID]] &amp; " - " &amp; EssoCL_Locs[[#This Row],[Location Name]]</f>
        <v>519422 - Sioux Lookout</v>
      </c>
      <c r="E131" s="35">
        <f>SourceTable[[#This Row],[LATITUDE]]</f>
        <v>50.100513999999997</v>
      </c>
      <c r="F131" s="35">
        <f>SourceTable[[#This Row],[LONGITUDE]]</f>
        <v>-91.898724000000001</v>
      </c>
      <c r="G131" s="35" t="str">
        <f>SourceTable[[#This Row],[Address]]</f>
        <v>#19 Black Bear Road</v>
      </c>
      <c r="H131" s="20"/>
      <c r="I131" s="36" t="str">
        <f>SourceTable[[#This Row],[City]]</f>
        <v>Sioux Lookout</v>
      </c>
      <c r="J131" s="35" t="str">
        <f>RIGHT(SourceTable[[#This Row],[Province]],2)</f>
        <v>ON</v>
      </c>
      <c r="K131" s="35" t="str">
        <f>SourceTable[[#This Row],[Postal Code ]]</f>
        <v>P8T 1B3</v>
      </c>
      <c r="L131" s="16" t="str">
        <f>SourceTable[[#This Row],[PHONE]]</f>
        <v>807-737-2250</v>
      </c>
      <c r="M131" s="16" t="s">
        <v>42</v>
      </c>
      <c r="N131" s="16"/>
      <c r="O131" s="47" t="str">
        <f>IF(TRIM(SourceTable[[#This Row],[Status]])="Closed","&lt;ul&gt;&lt;li&gt;Temporarily closed.&lt;/li&gt;&lt;/ul&gt;","")</f>
        <v/>
      </c>
      <c r="P131" s="47" t="str">
        <f>IF(TRIM(SourceTable[[#This Row],[Status]])="Closed","Closed;Closed;Closed;Closed;Closed;Closed;Closed;","")</f>
        <v/>
      </c>
      <c r="Q131" s="15"/>
      <c r="R131" s="20" t="str">
        <f>IF(SourceTable[[#This Row],[DIESEL EFFICIENT™]]="Yes","Diesel Efficient","")</f>
        <v/>
      </c>
      <c r="S131" s="20" t="str">
        <f>IF(SourceTable[[#This Row],[DIESEL]]="Yes","Diesel","")</f>
        <v>Diesel</v>
      </c>
      <c r="T131" s="20" t="str">
        <f>IF(SourceTable[[#This Row],[DYED DIESEL]]="Yes","Dyed Diesel","")</f>
        <v>Dyed Diesel</v>
      </c>
      <c r="U131" s="20" t="str">
        <f>IF(SourceTable[[#This Row],[GAS AT CARDLOCK]]="Yes","Gas at Cardlock","")</f>
        <v>Gas at Cardlock</v>
      </c>
      <c r="V131" s="20" t="str">
        <f>IF(SourceTable[[#This Row],[DYED GAS AT CARDLOCK]]="Yes","Dyed Gas At Cardlock","")</f>
        <v/>
      </c>
      <c r="W131" s="20" t="str">
        <f>IF(SourceTable[[#This Row],[BULK DEF]]="Yes","Bulk Def","")</f>
        <v/>
      </c>
      <c r="X131" s="16" t="str">
        <f>IF(SourceTable[[#This Row],[RESTAURANT]]="Yes","Restaurant","")</f>
        <v/>
      </c>
      <c r="Y131" s="16" t="str">
        <f>IF(SourceTable[[#This Row],[FAST FOOD]]="Yes","Fast Food","")</f>
        <v/>
      </c>
      <c r="Z131" s="16" t="str">
        <f>IF(SourceTable[[#This Row],[PARKING]]="Yes","Parking","")</f>
        <v/>
      </c>
      <c r="AA131" s="16" t="str">
        <f>IF(SourceTable[[#This Row],[RESTROOMS]]="Yes","Restrooms","")</f>
        <v/>
      </c>
      <c r="AB131" s="16" t="str">
        <f>IF(SourceTable[[#This Row],[STORE]]="Yes","Store","")</f>
        <v/>
      </c>
      <c r="AC131" s="16" t="str">
        <f>IF(SourceTable[[#This Row],[STORE 24/7]]="Yes","Store 24/7","")</f>
        <v/>
      </c>
      <c r="AD131" s="16" t="str">
        <f>IF(SourceTable[[#This Row],[SHOWERS]]="Yes","Showers","")</f>
        <v/>
      </c>
      <c r="AE131" s="16"/>
      <c r="AF131" s="16"/>
      <c r="AG131" s="16" t="str">
        <f>IF(EssoCL_Locs[[#This Row],[Store Amenities_1]]="","",EssoCL_Locs[[#This Row],[Store Amenities_1]])</f>
        <v/>
      </c>
      <c r="AH131" s="16" t="str">
        <f>IF(EssoCL_Locs[[#This Row],[Store Amenities_2]]="","",EssoCL_Locs[[#This Row],[Store Amenities_2]])</f>
        <v>Diesel</v>
      </c>
      <c r="AI131" s="16" t="str">
        <f>IF(EssoCL_Locs[[#This Row],[Store Amenities_3]]="","",EssoCL_Locs[[#This Row],[Store Amenities_3]])</f>
        <v>Dyed Diesel</v>
      </c>
      <c r="AJ131" s="16" t="str">
        <f>IF(EssoCL_Locs[[#This Row],[Store Amenities_4]]="","",EssoCL_Locs[[#This Row],[Store Amenities_4]])</f>
        <v>Gas at Cardlock</v>
      </c>
      <c r="AK131" s="16" t="str">
        <f>IF(EssoCL_Locs[[#This Row],[Store Amenities_5]]="","",EssoCL_Locs[[#This Row],[Store Amenities_5]])</f>
        <v/>
      </c>
      <c r="AL131" s="16" t="str">
        <f>IF(EssoCL_Locs[[#This Row],[Store Amenities_6]]="","",EssoCL_Locs[[#This Row],[Store Amenities_6]])</f>
        <v/>
      </c>
      <c r="AM131" s="16" t="str">
        <f>IF(EssoCL_Locs[[#This Row],[Store Amenities_7]]="","",EssoCL_Locs[[#This Row],[Store Amenities_7]])</f>
        <v/>
      </c>
      <c r="AN131" s="16" t="str">
        <f>IF(EssoCL_Locs[[#This Row],[Store Amenities_8]]="","",EssoCL_Locs[[#This Row],[Store Amenities_8]])</f>
        <v/>
      </c>
      <c r="AO131" s="16" t="str">
        <f>IF(EssoCL_Locs[[#This Row],[Store Amenities_9]]="","",EssoCL_Locs[[#This Row],[Store Amenities_9]])</f>
        <v/>
      </c>
      <c r="AP131" s="16" t="str">
        <f>IF(EssoCL_Locs[[#This Row],[Store Amenities_10]]="","",EssoCL_Locs[[#This Row],[Store Amenities_10]])</f>
        <v/>
      </c>
      <c r="AQ131" s="16" t="str">
        <f>IF(EssoCL_Locs[[#This Row],[Store Amenities_11]]="","",EssoCL_Locs[[#This Row],[Store Amenities_11]])</f>
        <v/>
      </c>
      <c r="AR131" s="16" t="str">
        <f>IF(EssoCL_Locs[[#This Row],[Store Amenities_12]]="","",EssoCL_Locs[[#This Row],[Store Amenities_12]])</f>
        <v/>
      </c>
      <c r="AS131" s="16" t="str">
        <f>IF(EssoCL_Locs[[#This Row],[Store Amenities_13]]="","",EssoCL_Locs[[#This Row],[Store Amenities_13]])</f>
        <v/>
      </c>
      <c r="AT131" s="16" t="str">
        <f>IF(EssoCL_Locs[[#This Row],[Store Amenities_14]]="","",EssoCL_Locs[[#This Row],[Store Amenities_14]])</f>
        <v/>
      </c>
      <c r="AU131" s="16" t="str">
        <f>IF(EssoCL_Locs[[#This Row],[Store Amenities_15]]="","",EssoCL_Locs[[#This Row],[Store Amenities_15]])</f>
        <v/>
      </c>
      <c r="AV131" s="16" t="s">
        <v>27</v>
      </c>
      <c r="AX131" s="45" t="str">
        <f t="shared" si="8"/>
        <v>50.100514/-91.898724</v>
      </c>
      <c r="AY131" s="41" t="str">
        <f t="shared" ref="AY131:AY154" si="12">_xlfn.TEXTJOIN("|",TRUE,
IF(R131="","","["&amp;R131&amp;";"&amp;R131&amp;"]"),
IF(S131="","","["&amp;S131&amp;";"&amp;S131&amp;"]"),
IF(T131="","","["&amp;T131&amp;";"&amp;T131&amp;"]"),
IF(U131="","","["&amp;U131&amp;";"&amp;U131&amp;"]"),
IF(V131="","","["&amp;V131&amp;";"&amp;V131&amp;"]"),
IF(W131="","","["&amp;W131&amp;";"&amp;W131&amp;"]"),
IF(X131="","","["&amp;X131&amp;";"&amp;X131&amp;"]"),
IF(Y131="","","["&amp;Y131&amp;";"&amp;Y131&amp;"]"),
IF(Z131="","","["&amp;Z131&amp;";"&amp;Z131&amp;"]"),
IF(AA131="","","["&amp;AA131&amp;";"&amp;AA131&amp;"]"),
IF(AB131="","","["&amp;AB131&amp;";"&amp;AB131&amp;"]"),
IF(AC131="","","["&amp;AC131&amp;";"&amp;AC131&amp;"]"),
IF(AD131="","","["&amp;AD131&amp;";"&amp;AD131&amp;"]"),
IF(AE131="","","["&amp;AE131&amp;";"&amp;AE131&amp;"]"),
IF(AF131="","","["&amp;AF131&amp;";"&amp;AF131&amp;"]")
)</f>
        <v>[Diesel;Diesel]|[Dyed Diesel;Dyed Diesel]|[Gas at Cardlock;Gas at Cardlock]</v>
      </c>
      <c r="AZ131" s="42" t="str">
        <f t="shared" ref="AZ131:AZ154" si="13">_xlfn.TEXTJOIN("|",TRUE,
IF(AG131="","","["&amp;AG131&amp;";"&amp;AG131&amp;"]"),
IF(AH131="","","["&amp;AH131&amp;";"&amp;AH131&amp;"]"),
IF(AI131="","","["&amp;AI131&amp;";"&amp;AI131&amp;"]"),
IF(AJ131="","","["&amp;AJ131&amp;";"&amp;AJ131&amp;"]"),
IF(AK131="","","["&amp;AK131&amp;";"&amp;AK131&amp;"]"),
IF(AL131="","","["&amp;AL131&amp;";"&amp;AL131&amp;"]"),
IF(AM131="","","["&amp;AM131&amp;";"&amp;AM131&amp;"]"),
IF(AN131="","","["&amp;AN131&amp;";"&amp;AN131&amp;"]"),
IF(AO131="","","["&amp;AO131&amp;";"&amp;AO131&amp;"]"),
IF(AP131="","","["&amp;AP131&amp;";"&amp;AP131&amp;"]"),
IF(AQ131="","","["&amp;AQ131&amp;";"&amp;AQ131&amp;"]"),
IF(AR131="","","["&amp;AR131&amp;";"&amp;AR131&amp;"]"),
IF(AS131="","","["&amp;AS131&amp;";"&amp;AS131&amp;"]"),
IF(AT131="","","["&amp;AT131&amp;";"&amp;AT131&amp;"]"),
IF(AU131="","","["&amp;AU131&amp;";"&amp;AU131&amp;"]")
)</f>
        <v>[Diesel;Diesel]|[Dyed Diesel;Dyed Diesel]|[Gas at Cardlock;Gas at Cardlock]</v>
      </c>
      <c r="BA131" s="14" t="str">
        <f t="shared" si="9"/>
        <v>519422|Sioux Lookout|519422 - Sioux Lookout|50.100514/-91.898724|#19 Black Bear Road||Sioux Lookout|ON|P8T 1B3|807-737-2250|CA|||||"[Diesel;Diesel]|[Dyed Diesel;Dyed Diesel]|[Gas at Cardlock;Gas at Cardlock]"|"[Diesel;Diesel]|[Dyed Diesel;Dyed Diesel]|[Gas at Cardlock;Gas at Cardlock]"|E</v>
      </c>
    </row>
    <row r="132" spans="1:53" x14ac:dyDescent="0.35">
      <c r="A132" s="20"/>
      <c r="B132" s="20" t="str">
        <f>TRIM(SourceTable[[#This Row],[EFS
SITE NUMBER]])</f>
        <v>519416</v>
      </c>
      <c r="C132" s="20" t="str">
        <f>SourceTable[[#This Row],[Location Name]]</f>
        <v>Mississauga Dixie</v>
      </c>
      <c r="D132" s="16" t="str">
        <f>EssoCL_Locs[[#This Row],[LocationID]] &amp; " - " &amp; EssoCL_Locs[[#This Row],[Location Name]]</f>
        <v>519416 - Mississauga Dixie</v>
      </c>
      <c r="E132" s="35">
        <f>SourceTable[[#This Row],[LATITUDE]]</f>
        <v>43.679799000000003</v>
      </c>
      <c r="F132" s="35">
        <f>SourceTable[[#This Row],[LONGITUDE]]</f>
        <v>-79.683293000000006</v>
      </c>
      <c r="G132" s="35" t="str">
        <f>SourceTable[[#This Row],[Address]]</f>
        <v>7280 Dixie Road</v>
      </c>
      <c r="H132" s="20"/>
      <c r="I132" s="36" t="str">
        <f>SourceTable[[#This Row],[City]]</f>
        <v>Mississauga</v>
      </c>
      <c r="J132" s="35" t="str">
        <f>RIGHT(SourceTable[[#This Row],[Province]],2)</f>
        <v>ON</v>
      </c>
      <c r="K132" s="35" t="str">
        <f>SourceTable[[#This Row],[Postal Code ]]</f>
        <v>L5S 1E1</v>
      </c>
      <c r="L132" s="16" t="str">
        <f>SourceTable[[#This Row],[PHONE]]</f>
        <v>905-672-1128</v>
      </c>
      <c r="M132" s="16" t="s">
        <v>42</v>
      </c>
      <c r="N132" s="16"/>
      <c r="O132" s="47" t="str">
        <f>IF(TRIM(SourceTable[[#This Row],[Status]])="Closed","&lt;ul&gt;&lt;li&gt;Temporarily closed.&lt;/li&gt;&lt;/ul&gt;","")</f>
        <v/>
      </c>
      <c r="P132" s="47" t="str">
        <f>IF(TRIM(SourceTable[[#This Row],[Status]])="Closed","Closed;Closed;Closed;Closed;Closed;Closed;Closed;","")</f>
        <v/>
      </c>
      <c r="Q132" s="15"/>
      <c r="R132" s="20" t="str">
        <f>IF(SourceTable[[#This Row],[DIESEL EFFICIENT™]]="Yes","Diesel Efficient","")</f>
        <v>Diesel Efficient</v>
      </c>
      <c r="S132" s="20" t="str">
        <f>IF(SourceTable[[#This Row],[DIESEL]]="Yes","Diesel","")</f>
        <v/>
      </c>
      <c r="T132" s="20" t="str">
        <f>IF(SourceTable[[#This Row],[DYED DIESEL]]="Yes","Dyed Diesel","")</f>
        <v/>
      </c>
      <c r="U132" s="20" t="str">
        <f>IF(SourceTable[[#This Row],[GAS AT CARDLOCK]]="Yes","Gas at Cardlock","")</f>
        <v/>
      </c>
      <c r="V132" s="20" t="str">
        <f>IF(SourceTable[[#This Row],[DYED GAS AT CARDLOCK]]="Yes","Dyed Gas At Cardlock","")</f>
        <v/>
      </c>
      <c r="W132" s="20" t="str">
        <f>IF(SourceTable[[#This Row],[BULK DEF]]="Yes","Bulk Def","")</f>
        <v>Bulk Def</v>
      </c>
      <c r="X132" s="16" t="str">
        <f>IF(SourceTable[[#This Row],[RESTAURANT]]="Yes","Restaurant","")</f>
        <v/>
      </c>
      <c r="Y132" s="16" t="str">
        <f>IF(SourceTable[[#This Row],[FAST FOOD]]="Yes","Fast Food","")</f>
        <v>Fast Food</v>
      </c>
      <c r="Z132" s="16" t="str">
        <f>IF(SourceTable[[#This Row],[PARKING]]="Yes","Parking","")</f>
        <v>Parking</v>
      </c>
      <c r="AA132" s="16" t="str">
        <f>IF(SourceTable[[#This Row],[RESTROOMS]]="Yes","Restrooms","")</f>
        <v>Restrooms</v>
      </c>
      <c r="AB132" s="16" t="str">
        <f>IF(SourceTable[[#This Row],[STORE]]="Yes","Store","")</f>
        <v/>
      </c>
      <c r="AC132" s="16" t="str">
        <f>IF(SourceTable[[#This Row],[STORE 24/7]]="Yes","Store 24/7","")</f>
        <v>Store 24/7</v>
      </c>
      <c r="AD132" s="16" t="str">
        <f>IF(SourceTable[[#This Row],[SHOWERS]]="Yes","Showers","")</f>
        <v/>
      </c>
      <c r="AE132" s="16"/>
      <c r="AF132" s="16"/>
      <c r="AG132" s="16" t="str">
        <f>IF(EssoCL_Locs[[#This Row],[Store Amenities_1]]="","",EssoCL_Locs[[#This Row],[Store Amenities_1]])</f>
        <v>Diesel Efficient</v>
      </c>
      <c r="AH132" s="16" t="str">
        <f>IF(EssoCL_Locs[[#This Row],[Store Amenities_2]]="","",EssoCL_Locs[[#This Row],[Store Amenities_2]])</f>
        <v/>
      </c>
      <c r="AI132" s="16" t="str">
        <f>IF(EssoCL_Locs[[#This Row],[Store Amenities_3]]="","",EssoCL_Locs[[#This Row],[Store Amenities_3]])</f>
        <v/>
      </c>
      <c r="AJ132" s="16" t="str">
        <f>IF(EssoCL_Locs[[#This Row],[Store Amenities_4]]="","",EssoCL_Locs[[#This Row],[Store Amenities_4]])</f>
        <v/>
      </c>
      <c r="AK132" s="16" t="str">
        <f>IF(EssoCL_Locs[[#This Row],[Store Amenities_5]]="","",EssoCL_Locs[[#This Row],[Store Amenities_5]])</f>
        <v/>
      </c>
      <c r="AL132" s="16" t="str">
        <f>IF(EssoCL_Locs[[#This Row],[Store Amenities_6]]="","",EssoCL_Locs[[#This Row],[Store Amenities_6]])</f>
        <v>Bulk Def</v>
      </c>
      <c r="AM132" s="16" t="str">
        <f>IF(EssoCL_Locs[[#This Row],[Store Amenities_7]]="","",EssoCL_Locs[[#This Row],[Store Amenities_7]])</f>
        <v/>
      </c>
      <c r="AN132" s="16" t="str">
        <f>IF(EssoCL_Locs[[#This Row],[Store Amenities_8]]="","",EssoCL_Locs[[#This Row],[Store Amenities_8]])</f>
        <v>Fast Food</v>
      </c>
      <c r="AO132" s="16" t="str">
        <f>IF(EssoCL_Locs[[#This Row],[Store Amenities_9]]="","",EssoCL_Locs[[#This Row],[Store Amenities_9]])</f>
        <v>Parking</v>
      </c>
      <c r="AP132" s="16" t="str">
        <f>IF(EssoCL_Locs[[#This Row],[Store Amenities_10]]="","",EssoCL_Locs[[#This Row],[Store Amenities_10]])</f>
        <v>Restrooms</v>
      </c>
      <c r="AQ132" s="16" t="str">
        <f>IF(EssoCL_Locs[[#This Row],[Store Amenities_11]]="","",EssoCL_Locs[[#This Row],[Store Amenities_11]])</f>
        <v/>
      </c>
      <c r="AR132" s="16" t="str">
        <f>IF(EssoCL_Locs[[#This Row],[Store Amenities_12]]="","",EssoCL_Locs[[#This Row],[Store Amenities_12]])</f>
        <v>Store 24/7</v>
      </c>
      <c r="AS132" s="16" t="str">
        <f>IF(EssoCL_Locs[[#This Row],[Store Amenities_13]]="","",EssoCL_Locs[[#This Row],[Store Amenities_13]])</f>
        <v/>
      </c>
      <c r="AT132" s="16" t="str">
        <f>IF(EssoCL_Locs[[#This Row],[Store Amenities_14]]="","",EssoCL_Locs[[#This Row],[Store Amenities_14]])</f>
        <v/>
      </c>
      <c r="AU132" s="16" t="str">
        <f>IF(EssoCL_Locs[[#This Row],[Store Amenities_15]]="","",EssoCL_Locs[[#This Row],[Store Amenities_15]])</f>
        <v/>
      </c>
      <c r="AV132" s="16" t="s">
        <v>27</v>
      </c>
      <c r="AX132" s="45" t="str">
        <f t="shared" ref="AX132:AX154" si="14">_xlfn.TEXTJOIN("/",TRUE,E132:F132)</f>
        <v>43.679799/-79.683293</v>
      </c>
      <c r="AY132" s="41" t="str">
        <f t="shared" si="12"/>
        <v>[Diesel Efficient;Diesel Efficient]|[Bulk Def;Bulk Def]|[Fast Food;Fast Food]|[Parking;Parking]|[Restrooms;Restrooms]|[Store 24/7;Store 24/7]</v>
      </c>
      <c r="AZ132" s="42" t="str">
        <f t="shared" si="13"/>
        <v>[Diesel Efficient;Diesel Efficient]|[Bulk Def;Bulk Def]|[Fast Food;Fast Food]|[Parking;Parking]|[Restrooms;Restrooms]|[Store 24/7;Store 24/7]</v>
      </c>
      <c r="BA132" s="14" t="str">
        <f t="shared" ref="BA132:BA154" si="15">_xlfn.TEXTJOIN("|",FALSE,
B132:D132,
AX132,
G132:Q132,
IF(AY132="","",""""&amp;AY132&amp;""""),
IF(AZ132="","",""""&amp;AZ132&amp;""""),
AV132)</f>
        <v>519416|Mississauga Dixie|519416 - Mississauga Dixie|43.679799/-79.683293|7280 Dixie Road||Mississauga|ON|L5S 1E1|905-672-1128|CA|||||"[Diesel Efficient;Diesel Efficient]|[Bulk Def;Bulk Def]|[Fast Food;Fast Food]|[Parking;Parking]|[Restrooms;Restrooms]|[Store 24/7;Store 24/7]"|"[Diesel Efficient;Diesel Efficient]|[Bulk Def;Bulk Def]|[Fast Food;Fast Food]|[Parking;Parking]|[Restrooms;Restrooms]|[Store 24/7;Store 24/7]"|E</v>
      </c>
    </row>
    <row r="133" spans="1:53" x14ac:dyDescent="0.35">
      <c r="A133" s="20"/>
      <c r="B133" s="20" t="str">
        <f>TRIM(SourceTable[[#This Row],[EFS
SITE NUMBER]])</f>
        <v>528143</v>
      </c>
      <c r="C133" s="20" t="str">
        <f>SourceTable[[#This Row],[Location Name]]</f>
        <v>Vaughan</v>
      </c>
      <c r="D133" s="16" t="str">
        <f>EssoCL_Locs[[#This Row],[LocationID]] &amp; " - " &amp; EssoCL_Locs[[#This Row],[Location Name]]</f>
        <v>528143 - Vaughan</v>
      </c>
      <c r="E133" s="35">
        <f>SourceTable[[#This Row],[LATITUDE]]</f>
        <v>43.785980000000002</v>
      </c>
      <c r="F133" s="35">
        <f>SourceTable[[#This Row],[LONGITUDE]]</f>
        <v>-79.650139999999993</v>
      </c>
      <c r="G133" s="35" t="str">
        <f>SourceTable[[#This Row],[Address]]</f>
        <v>6535 Langstaff Road</v>
      </c>
      <c r="H133" s="20"/>
      <c r="I133" s="36" t="str">
        <f>SourceTable[[#This Row],[City]]</f>
        <v>Vaughan</v>
      </c>
      <c r="J133" s="35" t="str">
        <f>RIGHT(SourceTable[[#This Row],[Province]],2)</f>
        <v>ON</v>
      </c>
      <c r="K133" s="35" t="str">
        <f>SourceTable[[#This Row],[Postal Code ]]</f>
        <v>L4K 5T3</v>
      </c>
      <c r="L133" s="16" t="str">
        <f>SourceTable[[#This Row],[PHONE]]</f>
        <v>905-265-1145</v>
      </c>
      <c r="M133" s="16" t="s">
        <v>42</v>
      </c>
      <c r="N133" s="16"/>
      <c r="O133" s="47" t="str">
        <f>IF(TRIM(SourceTable[[#This Row],[Status]])="Closed","&lt;ul&gt;&lt;li&gt;Temporarily closed.&lt;/li&gt;&lt;/ul&gt;","")</f>
        <v/>
      </c>
      <c r="P133" s="47" t="str">
        <f>IF(TRIM(SourceTable[[#This Row],[Status]])="Closed","Closed;Closed;Closed;Closed;Closed;Closed;Closed;","")</f>
        <v/>
      </c>
      <c r="Q133" s="15"/>
      <c r="R133" s="20" t="str">
        <f>IF(SourceTable[[#This Row],[DIESEL EFFICIENT™]]="Yes","Diesel Efficient","")</f>
        <v>Diesel Efficient</v>
      </c>
      <c r="S133" s="20" t="str">
        <f>IF(SourceTable[[#This Row],[DIESEL]]="Yes","Diesel","")</f>
        <v/>
      </c>
      <c r="T133" s="20" t="str">
        <f>IF(SourceTable[[#This Row],[DYED DIESEL]]="Yes","Dyed Diesel","")</f>
        <v>Dyed Diesel</v>
      </c>
      <c r="U133" s="20" t="str">
        <f>IF(SourceTable[[#This Row],[GAS AT CARDLOCK]]="Yes","Gas at Cardlock","")</f>
        <v/>
      </c>
      <c r="V133" s="20" t="str">
        <f>IF(SourceTable[[#This Row],[DYED GAS AT CARDLOCK]]="Yes","Dyed Gas At Cardlock","")</f>
        <v/>
      </c>
      <c r="W133" s="20" t="str">
        <f>IF(SourceTable[[#This Row],[BULK DEF]]="Yes","Bulk Def","")</f>
        <v>Bulk Def</v>
      </c>
      <c r="X133" s="16" t="str">
        <f>IF(SourceTable[[#This Row],[RESTAURANT]]="Yes","Restaurant","")</f>
        <v/>
      </c>
      <c r="Y133" s="16" t="str">
        <f>IF(SourceTable[[#This Row],[FAST FOOD]]="Yes","Fast Food","")</f>
        <v>Fast Food</v>
      </c>
      <c r="Z133" s="16" t="str">
        <f>IF(SourceTable[[#This Row],[PARKING]]="Yes","Parking","")</f>
        <v>Parking</v>
      </c>
      <c r="AA133" s="16" t="str">
        <f>IF(SourceTable[[#This Row],[RESTROOMS]]="Yes","Restrooms","")</f>
        <v>Restrooms</v>
      </c>
      <c r="AB133" s="16" t="str">
        <f>IF(SourceTable[[#This Row],[STORE]]="Yes","Store","")</f>
        <v/>
      </c>
      <c r="AC133" s="16" t="str">
        <f>IF(SourceTable[[#This Row],[STORE 24/7]]="Yes","Store 24/7","")</f>
        <v>Store 24/7</v>
      </c>
      <c r="AD133" s="16" t="str">
        <f>IF(SourceTable[[#This Row],[SHOWERS]]="Yes","Showers","")</f>
        <v/>
      </c>
      <c r="AE133" s="16"/>
      <c r="AF133" s="16"/>
      <c r="AG133" s="16" t="str">
        <f>IF(EssoCL_Locs[[#This Row],[Store Amenities_1]]="","",EssoCL_Locs[[#This Row],[Store Amenities_1]])</f>
        <v>Diesel Efficient</v>
      </c>
      <c r="AH133" s="16" t="str">
        <f>IF(EssoCL_Locs[[#This Row],[Store Amenities_2]]="","",EssoCL_Locs[[#This Row],[Store Amenities_2]])</f>
        <v/>
      </c>
      <c r="AI133" s="16" t="str">
        <f>IF(EssoCL_Locs[[#This Row],[Store Amenities_3]]="","",EssoCL_Locs[[#This Row],[Store Amenities_3]])</f>
        <v>Dyed Diesel</v>
      </c>
      <c r="AJ133" s="16" t="str">
        <f>IF(EssoCL_Locs[[#This Row],[Store Amenities_4]]="","",EssoCL_Locs[[#This Row],[Store Amenities_4]])</f>
        <v/>
      </c>
      <c r="AK133" s="16" t="str">
        <f>IF(EssoCL_Locs[[#This Row],[Store Amenities_5]]="","",EssoCL_Locs[[#This Row],[Store Amenities_5]])</f>
        <v/>
      </c>
      <c r="AL133" s="16" t="str">
        <f>IF(EssoCL_Locs[[#This Row],[Store Amenities_6]]="","",EssoCL_Locs[[#This Row],[Store Amenities_6]])</f>
        <v>Bulk Def</v>
      </c>
      <c r="AM133" s="16" t="str">
        <f>IF(EssoCL_Locs[[#This Row],[Store Amenities_7]]="","",EssoCL_Locs[[#This Row],[Store Amenities_7]])</f>
        <v/>
      </c>
      <c r="AN133" s="16" t="str">
        <f>IF(EssoCL_Locs[[#This Row],[Store Amenities_8]]="","",EssoCL_Locs[[#This Row],[Store Amenities_8]])</f>
        <v>Fast Food</v>
      </c>
      <c r="AO133" s="16" t="str">
        <f>IF(EssoCL_Locs[[#This Row],[Store Amenities_9]]="","",EssoCL_Locs[[#This Row],[Store Amenities_9]])</f>
        <v>Parking</v>
      </c>
      <c r="AP133" s="16" t="str">
        <f>IF(EssoCL_Locs[[#This Row],[Store Amenities_10]]="","",EssoCL_Locs[[#This Row],[Store Amenities_10]])</f>
        <v>Restrooms</v>
      </c>
      <c r="AQ133" s="16" t="str">
        <f>IF(EssoCL_Locs[[#This Row],[Store Amenities_11]]="","",EssoCL_Locs[[#This Row],[Store Amenities_11]])</f>
        <v/>
      </c>
      <c r="AR133" s="16" t="str">
        <f>IF(EssoCL_Locs[[#This Row],[Store Amenities_12]]="","",EssoCL_Locs[[#This Row],[Store Amenities_12]])</f>
        <v>Store 24/7</v>
      </c>
      <c r="AS133" s="16" t="str">
        <f>IF(EssoCL_Locs[[#This Row],[Store Amenities_13]]="","",EssoCL_Locs[[#This Row],[Store Amenities_13]])</f>
        <v/>
      </c>
      <c r="AT133" s="16" t="str">
        <f>IF(EssoCL_Locs[[#This Row],[Store Amenities_14]]="","",EssoCL_Locs[[#This Row],[Store Amenities_14]])</f>
        <v/>
      </c>
      <c r="AU133" s="16" t="str">
        <f>IF(EssoCL_Locs[[#This Row],[Store Amenities_15]]="","",EssoCL_Locs[[#This Row],[Store Amenities_15]])</f>
        <v/>
      </c>
      <c r="AV133" s="16" t="s">
        <v>27</v>
      </c>
      <c r="AX133" s="45" t="str">
        <f t="shared" si="14"/>
        <v>43.78598/-79.65014</v>
      </c>
      <c r="AY133" s="41" t="str">
        <f t="shared" si="12"/>
        <v>[Diesel Efficient;Diesel Efficient]|[Dyed Diesel;Dyed Diesel]|[Bulk Def;Bulk Def]|[Fast Food;Fast Food]|[Parking;Parking]|[Restrooms;Restrooms]|[Store 24/7;Store 24/7]</v>
      </c>
      <c r="AZ133" s="42" t="str">
        <f t="shared" si="13"/>
        <v>[Diesel Efficient;Diesel Efficient]|[Dyed Diesel;Dyed Diesel]|[Bulk Def;Bulk Def]|[Fast Food;Fast Food]|[Parking;Parking]|[Restrooms;Restrooms]|[Store 24/7;Store 24/7]</v>
      </c>
      <c r="BA133" s="14" t="str">
        <f t="shared" si="15"/>
        <v>528143|Vaughan|528143 - Vaughan|43.78598/-79.65014|6535 Langstaff Road||Vaughan|ON|L4K 5T3|905-265-1145|CA|||||"[Diesel Efficient;Diesel Efficient]|[Dyed Diesel;Dyed Diesel]|[Bulk Def;Bulk Def]|[Fast Food;Fast Food]|[Parking;Parking]|[Restrooms;Restrooms]|[Store 24/7;Store 24/7]"|"[Diesel Efficient;Diesel Efficient]|[Dyed Diesel;Dyed Diesel]|[Bulk Def;Bulk Def]|[Fast Food;Fast Food]|[Parking;Parking]|[Restrooms;Restrooms]|[Store 24/7;Store 24/7]"|E</v>
      </c>
    </row>
    <row r="134" spans="1:53" x14ac:dyDescent="0.35">
      <c r="A134" s="20"/>
      <c r="B134" s="20" t="str">
        <f>TRIM(SourceTable[[#This Row],[EFS
SITE NUMBER]])</f>
        <v>546136</v>
      </c>
      <c r="C134" s="20" t="str">
        <f>SourceTable[[#This Row],[Location Name]]</f>
        <v>Mississauga Goreway Dr</v>
      </c>
      <c r="D134" s="16" t="str">
        <f>EssoCL_Locs[[#This Row],[LocationID]] &amp; " - " &amp; EssoCL_Locs[[#This Row],[Location Name]]</f>
        <v>546136 - Mississauga Goreway Dr</v>
      </c>
      <c r="E134" s="35">
        <f>SourceTable[[#This Row],[LATITUDE]]</f>
        <v>43.707132000000001</v>
      </c>
      <c r="F134" s="35">
        <f>SourceTable[[#This Row],[LONGITUDE]]</f>
        <v>-79.615212</v>
      </c>
      <c r="G134" s="35" t="str">
        <f>SourceTable[[#This Row],[Address]]</f>
        <v>6501 Goreway Drive</v>
      </c>
      <c r="H134" s="20"/>
      <c r="I134" s="36" t="str">
        <f>SourceTable[[#This Row],[City]]</f>
        <v>Mississauga</v>
      </c>
      <c r="J134" s="35" t="str">
        <f>RIGHT(SourceTable[[#This Row],[Province]],2)</f>
        <v>ON</v>
      </c>
      <c r="K134" s="35" t="str">
        <f>SourceTable[[#This Row],[Postal Code ]]</f>
        <v>L4V 1V6</v>
      </c>
      <c r="L134" s="16">
        <f>SourceTable[[#This Row],[PHONE]]</f>
        <v>9052651145</v>
      </c>
      <c r="M134" s="16" t="s">
        <v>42</v>
      </c>
      <c r="N134" s="16"/>
      <c r="O134" s="47" t="str">
        <f>IF(TRIM(SourceTable[[#This Row],[Status]])="Closed","&lt;ul&gt;&lt;li&gt;Temporarily closed.&lt;/li&gt;&lt;/ul&gt;","")</f>
        <v/>
      </c>
      <c r="P134" s="47" t="str">
        <f>IF(TRIM(SourceTable[[#This Row],[Status]])="Closed","Closed;Closed;Closed;Closed;Closed;Closed;Closed;","")</f>
        <v/>
      </c>
      <c r="Q134" s="15"/>
      <c r="R134" s="20" t="str">
        <f>IF(SourceTable[[#This Row],[DIESEL EFFICIENT™]]="Yes","Diesel Efficient","")</f>
        <v>Diesel Efficient</v>
      </c>
      <c r="S134" s="20" t="str">
        <f>IF(SourceTable[[#This Row],[DIESEL]]="Yes","Diesel","")</f>
        <v/>
      </c>
      <c r="T134" s="20" t="str">
        <f>IF(SourceTable[[#This Row],[DYED DIESEL]]="Yes","Dyed Diesel","")</f>
        <v/>
      </c>
      <c r="U134" s="20" t="str">
        <f>IF(SourceTable[[#This Row],[GAS AT CARDLOCK]]="Yes","Gas at Cardlock","")</f>
        <v/>
      </c>
      <c r="V134" s="20" t="str">
        <f>IF(SourceTable[[#This Row],[DYED GAS AT CARDLOCK]]="Yes","Dyed Gas At Cardlock","")</f>
        <v/>
      </c>
      <c r="W134" s="20" t="str">
        <f>IF(SourceTable[[#This Row],[BULK DEF]]="Yes","Bulk Def","")</f>
        <v>Bulk Def</v>
      </c>
      <c r="X134" s="16" t="str">
        <f>IF(SourceTable[[#This Row],[RESTAURANT]]="Yes","Restaurant","")</f>
        <v>Restaurant</v>
      </c>
      <c r="Y134" s="16" t="str">
        <f>IF(SourceTable[[#This Row],[FAST FOOD]]="Yes","Fast Food","")</f>
        <v>Fast Food</v>
      </c>
      <c r="Z134" s="16" t="str">
        <f>IF(SourceTable[[#This Row],[PARKING]]="Yes","Parking","")</f>
        <v>Parking</v>
      </c>
      <c r="AA134" s="16" t="str">
        <f>IF(SourceTable[[#This Row],[RESTROOMS]]="Yes","Restrooms","")</f>
        <v>Restrooms</v>
      </c>
      <c r="AB134" s="16" t="str">
        <f>IF(SourceTable[[#This Row],[STORE]]="Yes","Store","")</f>
        <v/>
      </c>
      <c r="AC134" s="16" t="str">
        <f>IF(SourceTable[[#This Row],[STORE 24/7]]="Yes","Store 24/7","")</f>
        <v>Store 24/7</v>
      </c>
      <c r="AD134" s="16" t="str">
        <f>IF(SourceTable[[#This Row],[SHOWERS]]="Yes","Showers","")</f>
        <v/>
      </c>
      <c r="AE134" s="16"/>
      <c r="AF134" s="16"/>
      <c r="AG134" s="16" t="str">
        <f>IF(EssoCL_Locs[[#This Row],[Store Amenities_1]]="","",EssoCL_Locs[[#This Row],[Store Amenities_1]])</f>
        <v>Diesel Efficient</v>
      </c>
      <c r="AH134" s="16" t="str">
        <f>IF(EssoCL_Locs[[#This Row],[Store Amenities_2]]="","",EssoCL_Locs[[#This Row],[Store Amenities_2]])</f>
        <v/>
      </c>
      <c r="AI134" s="16" t="str">
        <f>IF(EssoCL_Locs[[#This Row],[Store Amenities_3]]="","",EssoCL_Locs[[#This Row],[Store Amenities_3]])</f>
        <v/>
      </c>
      <c r="AJ134" s="16" t="str">
        <f>IF(EssoCL_Locs[[#This Row],[Store Amenities_4]]="","",EssoCL_Locs[[#This Row],[Store Amenities_4]])</f>
        <v/>
      </c>
      <c r="AK134" s="16" t="str">
        <f>IF(EssoCL_Locs[[#This Row],[Store Amenities_5]]="","",EssoCL_Locs[[#This Row],[Store Amenities_5]])</f>
        <v/>
      </c>
      <c r="AL134" s="16" t="str">
        <f>IF(EssoCL_Locs[[#This Row],[Store Amenities_6]]="","",EssoCL_Locs[[#This Row],[Store Amenities_6]])</f>
        <v>Bulk Def</v>
      </c>
      <c r="AM134" s="16" t="str">
        <f>IF(EssoCL_Locs[[#This Row],[Store Amenities_7]]="","",EssoCL_Locs[[#This Row],[Store Amenities_7]])</f>
        <v>Restaurant</v>
      </c>
      <c r="AN134" s="16" t="str">
        <f>IF(EssoCL_Locs[[#This Row],[Store Amenities_8]]="","",EssoCL_Locs[[#This Row],[Store Amenities_8]])</f>
        <v>Fast Food</v>
      </c>
      <c r="AO134" s="16" t="str">
        <f>IF(EssoCL_Locs[[#This Row],[Store Amenities_9]]="","",EssoCL_Locs[[#This Row],[Store Amenities_9]])</f>
        <v>Parking</v>
      </c>
      <c r="AP134" s="16" t="str">
        <f>IF(EssoCL_Locs[[#This Row],[Store Amenities_10]]="","",EssoCL_Locs[[#This Row],[Store Amenities_10]])</f>
        <v>Restrooms</v>
      </c>
      <c r="AQ134" s="16" t="str">
        <f>IF(EssoCL_Locs[[#This Row],[Store Amenities_11]]="","",EssoCL_Locs[[#This Row],[Store Amenities_11]])</f>
        <v/>
      </c>
      <c r="AR134" s="16" t="str">
        <f>IF(EssoCL_Locs[[#This Row],[Store Amenities_12]]="","",EssoCL_Locs[[#This Row],[Store Amenities_12]])</f>
        <v>Store 24/7</v>
      </c>
      <c r="AS134" s="16" t="str">
        <f>IF(EssoCL_Locs[[#This Row],[Store Amenities_13]]="","",EssoCL_Locs[[#This Row],[Store Amenities_13]])</f>
        <v/>
      </c>
      <c r="AT134" s="16" t="str">
        <f>IF(EssoCL_Locs[[#This Row],[Store Amenities_14]]="","",EssoCL_Locs[[#This Row],[Store Amenities_14]])</f>
        <v/>
      </c>
      <c r="AU134" s="16" t="str">
        <f>IF(EssoCL_Locs[[#This Row],[Store Amenities_15]]="","",EssoCL_Locs[[#This Row],[Store Amenities_15]])</f>
        <v/>
      </c>
      <c r="AV134" s="16" t="s">
        <v>27</v>
      </c>
      <c r="AX134" s="45" t="str">
        <f t="shared" si="14"/>
        <v>43.707132/-79.615212</v>
      </c>
      <c r="AY134" s="41" t="str">
        <f t="shared" si="12"/>
        <v>[Diesel Efficient;Diesel Efficient]|[Bulk Def;Bulk Def]|[Restaurant;Restaurant]|[Fast Food;Fast Food]|[Parking;Parking]|[Restrooms;Restrooms]|[Store 24/7;Store 24/7]</v>
      </c>
      <c r="AZ134" s="42" t="str">
        <f t="shared" si="13"/>
        <v>[Diesel Efficient;Diesel Efficient]|[Bulk Def;Bulk Def]|[Restaurant;Restaurant]|[Fast Food;Fast Food]|[Parking;Parking]|[Restrooms;Restrooms]|[Store 24/7;Store 24/7]</v>
      </c>
      <c r="BA134" s="14" t="str">
        <f t="shared" si="15"/>
        <v>546136|Mississauga Goreway Dr|546136 - Mississauga Goreway Dr|43.707132/-79.615212|6501 Goreway Drive||Mississauga|ON|L4V 1V6|9052651145|CA|||||"[Diesel Efficient;Diesel Efficient]|[Bulk Def;Bulk Def]|[Restaurant;Restaurant]|[Fast Food;Fast Food]|[Parking;Parking]|[Restrooms;Restrooms]|[Store 24/7;Store 24/7]"|"[Diesel Efficient;Diesel Efficient]|[Bulk Def;Bulk Def]|[Restaurant;Restaurant]|[Fast Food;Fast Food]|[Parking;Parking]|[Restrooms;Restrooms]|[Store 24/7;Store 24/7]"|E</v>
      </c>
    </row>
    <row r="135" spans="1:53" x14ac:dyDescent="0.35">
      <c r="A135" s="20"/>
      <c r="B135" s="20" t="str">
        <f>TRIM(SourceTable[[#This Row],[EFS
SITE NUMBER]])</f>
        <v>541275</v>
      </c>
      <c r="C135" s="20" t="str">
        <f>SourceTable[[#This Row],[Location Name]]</f>
        <v>Woodstock</v>
      </c>
      <c r="D135" s="16" t="str">
        <f>EssoCL_Locs[[#This Row],[LocationID]] &amp; " - " &amp; EssoCL_Locs[[#This Row],[Location Name]]</f>
        <v>541275 - Woodstock</v>
      </c>
      <c r="E135" s="35">
        <f>SourceTable[[#This Row],[LATITUDE]]</f>
        <v>43.1391542</v>
      </c>
      <c r="F135" s="35">
        <f>SourceTable[[#This Row],[LONGITUDE]]</f>
        <v>-80.701743300000004</v>
      </c>
      <c r="G135" s="35" t="str">
        <f>SourceTable[[#This Row],[Address]]</f>
        <v>714983 Oxford Road 4</v>
      </c>
      <c r="H135" s="20"/>
      <c r="I135" s="36" t="str">
        <f>SourceTable[[#This Row],[City]]</f>
        <v xml:space="preserve">Woodstock </v>
      </c>
      <c r="J135" s="35" t="str">
        <f>RIGHT(SourceTable[[#This Row],[Province]],2)</f>
        <v>ON</v>
      </c>
      <c r="K135" s="35" t="str">
        <f>SourceTable[[#This Row],[Postal Code ]]</f>
        <v>N4S 7V9</v>
      </c>
      <c r="L135" s="16" t="str">
        <f>SourceTable[[#This Row],[PHONE]]</f>
        <v>416-881-1795</v>
      </c>
      <c r="M135" s="16" t="s">
        <v>42</v>
      </c>
      <c r="N135" s="16"/>
      <c r="O135" s="47" t="str">
        <f>IF(TRIM(SourceTable[[#This Row],[Status]])="Closed","&lt;ul&gt;&lt;li&gt;Temporarily closed.&lt;/li&gt;&lt;/ul&gt;","")</f>
        <v/>
      </c>
      <c r="P135" s="47" t="str">
        <f>IF(TRIM(SourceTable[[#This Row],[Status]])="Closed","Closed;Closed;Closed;Closed;Closed;Closed;Closed;","")</f>
        <v/>
      </c>
      <c r="Q135" s="15"/>
      <c r="R135" s="20" t="str">
        <f>IF(SourceTable[[#This Row],[DIESEL EFFICIENT™]]="Yes","Diesel Efficient","")</f>
        <v>Diesel Efficient</v>
      </c>
      <c r="S135" s="20" t="str">
        <f>IF(SourceTable[[#This Row],[DIESEL]]="Yes","Diesel","")</f>
        <v/>
      </c>
      <c r="T135" s="20" t="str">
        <f>IF(SourceTable[[#This Row],[DYED DIESEL]]="Yes","Dyed Diesel","")</f>
        <v/>
      </c>
      <c r="U135" s="20" t="str">
        <f>IF(SourceTable[[#This Row],[GAS AT CARDLOCK]]="Yes","Gas at Cardlock","")</f>
        <v/>
      </c>
      <c r="V135" s="20" t="str">
        <f>IF(SourceTable[[#This Row],[DYED GAS AT CARDLOCK]]="Yes","Dyed Gas At Cardlock","")</f>
        <v/>
      </c>
      <c r="W135" s="20" t="str">
        <f>IF(SourceTable[[#This Row],[BULK DEF]]="Yes","Bulk Def","")</f>
        <v>Bulk Def</v>
      </c>
      <c r="X135" s="16" t="str">
        <f>IF(SourceTable[[#This Row],[RESTAURANT]]="Yes","Restaurant","")</f>
        <v/>
      </c>
      <c r="Y135" s="16" t="str">
        <f>IF(SourceTable[[#This Row],[FAST FOOD]]="Yes","Fast Food","")</f>
        <v>Fast Food</v>
      </c>
      <c r="Z135" s="16" t="str">
        <f>IF(SourceTable[[#This Row],[PARKING]]="Yes","Parking","")</f>
        <v>Parking</v>
      </c>
      <c r="AA135" s="16" t="str">
        <f>IF(SourceTable[[#This Row],[RESTROOMS]]="Yes","Restrooms","")</f>
        <v>Restrooms</v>
      </c>
      <c r="AB135" s="16" t="str">
        <f>IF(SourceTable[[#This Row],[STORE]]="Yes","Store","")</f>
        <v/>
      </c>
      <c r="AC135" s="16" t="str">
        <f>IF(SourceTable[[#This Row],[STORE 24/7]]="Yes","Store 24/7","")</f>
        <v>Store 24/7</v>
      </c>
      <c r="AD135" s="16" t="str">
        <f>IF(SourceTable[[#This Row],[SHOWERS]]="Yes","Showers","")</f>
        <v/>
      </c>
      <c r="AE135" s="16"/>
      <c r="AF135" s="16"/>
      <c r="AG135" s="16" t="str">
        <f>IF(EssoCL_Locs[[#This Row],[Store Amenities_1]]="","",EssoCL_Locs[[#This Row],[Store Amenities_1]])</f>
        <v>Diesel Efficient</v>
      </c>
      <c r="AH135" s="16" t="str">
        <f>IF(EssoCL_Locs[[#This Row],[Store Amenities_2]]="","",EssoCL_Locs[[#This Row],[Store Amenities_2]])</f>
        <v/>
      </c>
      <c r="AI135" s="16" t="str">
        <f>IF(EssoCL_Locs[[#This Row],[Store Amenities_3]]="","",EssoCL_Locs[[#This Row],[Store Amenities_3]])</f>
        <v/>
      </c>
      <c r="AJ135" s="16" t="str">
        <f>IF(EssoCL_Locs[[#This Row],[Store Amenities_4]]="","",EssoCL_Locs[[#This Row],[Store Amenities_4]])</f>
        <v/>
      </c>
      <c r="AK135" s="16" t="str">
        <f>IF(EssoCL_Locs[[#This Row],[Store Amenities_5]]="","",EssoCL_Locs[[#This Row],[Store Amenities_5]])</f>
        <v/>
      </c>
      <c r="AL135" s="16" t="str">
        <f>IF(EssoCL_Locs[[#This Row],[Store Amenities_6]]="","",EssoCL_Locs[[#This Row],[Store Amenities_6]])</f>
        <v>Bulk Def</v>
      </c>
      <c r="AM135" s="16" t="str">
        <f>IF(EssoCL_Locs[[#This Row],[Store Amenities_7]]="","",EssoCL_Locs[[#This Row],[Store Amenities_7]])</f>
        <v/>
      </c>
      <c r="AN135" s="16" t="str">
        <f>IF(EssoCL_Locs[[#This Row],[Store Amenities_8]]="","",EssoCL_Locs[[#This Row],[Store Amenities_8]])</f>
        <v>Fast Food</v>
      </c>
      <c r="AO135" s="16" t="str">
        <f>IF(EssoCL_Locs[[#This Row],[Store Amenities_9]]="","",EssoCL_Locs[[#This Row],[Store Amenities_9]])</f>
        <v>Parking</v>
      </c>
      <c r="AP135" s="16" t="str">
        <f>IF(EssoCL_Locs[[#This Row],[Store Amenities_10]]="","",EssoCL_Locs[[#This Row],[Store Amenities_10]])</f>
        <v>Restrooms</v>
      </c>
      <c r="AQ135" s="16" t="str">
        <f>IF(EssoCL_Locs[[#This Row],[Store Amenities_11]]="","",EssoCL_Locs[[#This Row],[Store Amenities_11]])</f>
        <v/>
      </c>
      <c r="AR135" s="16" t="str">
        <f>IF(EssoCL_Locs[[#This Row],[Store Amenities_12]]="","",EssoCL_Locs[[#This Row],[Store Amenities_12]])</f>
        <v>Store 24/7</v>
      </c>
      <c r="AS135" s="16" t="str">
        <f>IF(EssoCL_Locs[[#This Row],[Store Amenities_13]]="","",EssoCL_Locs[[#This Row],[Store Amenities_13]])</f>
        <v/>
      </c>
      <c r="AT135" s="16" t="str">
        <f>IF(EssoCL_Locs[[#This Row],[Store Amenities_14]]="","",EssoCL_Locs[[#This Row],[Store Amenities_14]])</f>
        <v/>
      </c>
      <c r="AU135" s="16" t="str">
        <f>IF(EssoCL_Locs[[#This Row],[Store Amenities_15]]="","",EssoCL_Locs[[#This Row],[Store Amenities_15]])</f>
        <v/>
      </c>
      <c r="AV135" s="16" t="s">
        <v>27</v>
      </c>
      <c r="AX135" s="45" t="str">
        <f t="shared" si="14"/>
        <v>43.1391542/-80.7017433</v>
      </c>
      <c r="AY135" s="41" t="str">
        <f t="shared" si="12"/>
        <v>[Diesel Efficient;Diesel Efficient]|[Bulk Def;Bulk Def]|[Fast Food;Fast Food]|[Parking;Parking]|[Restrooms;Restrooms]|[Store 24/7;Store 24/7]</v>
      </c>
      <c r="AZ135" s="42" t="str">
        <f t="shared" si="13"/>
        <v>[Diesel Efficient;Diesel Efficient]|[Bulk Def;Bulk Def]|[Fast Food;Fast Food]|[Parking;Parking]|[Restrooms;Restrooms]|[Store 24/7;Store 24/7]</v>
      </c>
      <c r="BA135" s="14" t="str">
        <f t="shared" si="15"/>
        <v>541275|Woodstock|541275 - Woodstock|43.1391542/-80.7017433|714983 Oxford Road 4||Woodstock |ON|N4S 7V9|416-881-1795|CA|||||"[Diesel Efficient;Diesel Efficient]|[Bulk Def;Bulk Def]|[Fast Food;Fast Food]|[Parking;Parking]|[Restrooms;Restrooms]|[Store 24/7;Store 24/7]"|"[Diesel Efficient;Diesel Efficient]|[Bulk Def;Bulk Def]|[Fast Food;Fast Food]|[Parking;Parking]|[Restrooms;Restrooms]|[Store 24/7;Store 24/7]"|E</v>
      </c>
    </row>
    <row r="136" spans="1:53" x14ac:dyDescent="0.35">
      <c r="A136" s="20"/>
      <c r="B136" s="20" t="str">
        <f>TRIM(SourceTable[[#This Row],[EFS
SITE NUMBER]])</f>
        <v>541308</v>
      </c>
      <c r="C136" s="20" t="str">
        <f>SourceTable[[#This Row],[Location Name]]</f>
        <v>Wingham</v>
      </c>
      <c r="D136" s="16" t="str">
        <f>EssoCL_Locs[[#This Row],[LocationID]] &amp; " - " &amp; EssoCL_Locs[[#This Row],[Location Name]]</f>
        <v>541308 - Wingham</v>
      </c>
      <c r="E136" s="35">
        <f>SourceTable[[#This Row],[LATITUDE]]</f>
        <v>43.881357999999999</v>
      </c>
      <c r="F136" s="35">
        <f>SourceTable[[#This Row],[LONGITUDE]]</f>
        <v>-81.314368999999999</v>
      </c>
      <c r="G136" s="35" t="str">
        <f>SourceTable[[#This Row],[Address]]</f>
        <v>82 Kerr Drive</v>
      </c>
      <c r="H136" s="20"/>
      <c r="I136" s="36" t="str">
        <f>SourceTable[[#This Row],[City]]</f>
        <v xml:space="preserve">Wingham </v>
      </c>
      <c r="J136" s="35" t="str">
        <f>RIGHT(SourceTable[[#This Row],[Province]],2)</f>
        <v>ON</v>
      </c>
      <c r="K136" s="35" t="str">
        <f>SourceTable[[#This Row],[Postal Code ]]</f>
        <v>N0G 2W0</v>
      </c>
      <c r="L136" s="16" t="str">
        <f>SourceTable[[#This Row],[PHONE]]</f>
        <v>519-912-1000</v>
      </c>
      <c r="M136" s="16" t="s">
        <v>42</v>
      </c>
      <c r="N136" s="16"/>
      <c r="O136" s="47" t="str">
        <f>IF(TRIM(SourceTable[[#This Row],[Status]])="Closed","&lt;ul&gt;&lt;li&gt;Temporarily closed.&lt;/li&gt;&lt;/ul&gt;","")</f>
        <v/>
      </c>
      <c r="P136" s="47" t="str">
        <f>IF(TRIM(SourceTable[[#This Row],[Status]])="Closed","Closed;Closed;Closed;Closed;Closed;Closed;Closed;","")</f>
        <v/>
      </c>
      <c r="Q136" s="15"/>
      <c r="R136" s="20" t="str">
        <f>IF(SourceTable[[#This Row],[DIESEL EFFICIENT™]]="Yes","Diesel Efficient","")</f>
        <v>Diesel Efficient</v>
      </c>
      <c r="S136" s="20" t="str">
        <f>IF(SourceTable[[#This Row],[DIESEL]]="Yes","Diesel","")</f>
        <v/>
      </c>
      <c r="T136" s="20" t="str">
        <f>IF(SourceTable[[#This Row],[DYED DIESEL]]="Yes","Dyed Diesel","")</f>
        <v/>
      </c>
      <c r="U136" s="20" t="str">
        <f>IF(SourceTable[[#This Row],[GAS AT CARDLOCK]]="Yes","Gas at Cardlock","")</f>
        <v/>
      </c>
      <c r="V136" s="20" t="str">
        <f>IF(SourceTable[[#This Row],[DYED GAS AT CARDLOCK]]="Yes","Dyed Gas At Cardlock","")</f>
        <v/>
      </c>
      <c r="W136" s="20" t="str">
        <f>IF(SourceTable[[#This Row],[BULK DEF]]="Yes","Bulk Def","")</f>
        <v>Bulk Def</v>
      </c>
      <c r="X136" s="16" t="str">
        <f>IF(SourceTable[[#This Row],[RESTAURANT]]="Yes","Restaurant","")</f>
        <v/>
      </c>
      <c r="Y136" s="16" t="str">
        <f>IF(SourceTable[[#This Row],[FAST FOOD]]="Yes","Fast Food","")</f>
        <v>Fast Food</v>
      </c>
      <c r="Z136" s="16" t="str">
        <f>IF(SourceTable[[#This Row],[PARKING]]="Yes","Parking","")</f>
        <v>Parking</v>
      </c>
      <c r="AA136" s="16" t="str">
        <f>IF(SourceTable[[#This Row],[RESTROOMS]]="Yes","Restrooms","")</f>
        <v>Restrooms</v>
      </c>
      <c r="AB136" s="16" t="str">
        <f>IF(SourceTable[[#This Row],[STORE]]="Yes","Store","")</f>
        <v/>
      </c>
      <c r="AC136" s="16" t="str">
        <f>IF(SourceTable[[#This Row],[STORE 24/7]]="Yes","Store 24/7","")</f>
        <v>Store 24/7</v>
      </c>
      <c r="AD136" s="16" t="str">
        <f>IF(SourceTable[[#This Row],[SHOWERS]]="Yes","Showers","")</f>
        <v/>
      </c>
      <c r="AE136" s="16"/>
      <c r="AF136" s="16"/>
      <c r="AG136" s="16" t="str">
        <f>IF(EssoCL_Locs[[#This Row],[Store Amenities_1]]="","",EssoCL_Locs[[#This Row],[Store Amenities_1]])</f>
        <v>Diesel Efficient</v>
      </c>
      <c r="AH136" s="16" t="str">
        <f>IF(EssoCL_Locs[[#This Row],[Store Amenities_2]]="","",EssoCL_Locs[[#This Row],[Store Amenities_2]])</f>
        <v/>
      </c>
      <c r="AI136" s="16" t="str">
        <f>IF(EssoCL_Locs[[#This Row],[Store Amenities_3]]="","",EssoCL_Locs[[#This Row],[Store Amenities_3]])</f>
        <v/>
      </c>
      <c r="AJ136" s="16" t="str">
        <f>IF(EssoCL_Locs[[#This Row],[Store Amenities_4]]="","",EssoCL_Locs[[#This Row],[Store Amenities_4]])</f>
        <v/>
      </c>
      <c r="AK136" s="16" t="str">
        <f>IF(EssoCL_Locs[[#This Row],[Store Amenities_5]]="","",EssoCL_Locs[[#This Row],[Store Amenities_5]])</f>
        <v/>
      </c>
      <c r="AL136" s="16" t="str">
        <f>IF(EssoCL_Locs[[#This Row],[Store Amenities_6]]="","",EssoCL_Locs[[#This Row],[Store Amenities_6]])</f>
        <v>Bulk Def</v>
      </c>
      <c r="AM136" s="16" t="str">
        <f>IF(EssoCL_Locs[[#This Row],[Store Amenities_7]]="","",EssoCL_Locs[[#This Row],[Store Amenities_7]])</f>
        <v/>
      </c>
      <c r="AN136" s="16" t="str">
        <f>IF(EssoCL_Locs[[#This Row],[Store Amenities_8]]="","",EssoCL_Locs[[#This Row],[Store Amenities_8]])</f>
        <v>Fast Food</v>
      </c>
      <c r="AO136" s="16" t="str">
        <f>IF(EssoCL_Locs[[#This Row],[Store Amenities_9]]="","",EssoCL_Locs[[#This Row],[Store Amenities_9]])</f>
        <v>Parking</v>
      </c>
      <c r="AP136" s="16" t="str">
        <f>IF(EssoCL_Locs[[#This Row],[Store Amenities_10]]="","",EssoCL_Locs[[#This Row],[Store Amenities_10]])</f>
        <v>Restrooms</v>
      </c>
      <c r="AQ136" s="16" t="str">
        <f>IF(EssoCL_Locs[[#This Row],[Store Amenities_11]]="","",EssoCL_Locs[[#This Row],[Store Amenities_11]])</f>
        <v/>
      </c>
      <c r="AR136" s="16" t="str">
        <f>IF(EssoCL_Locs[[#This Row],[Store Amenities_12]]="","",EssoCL_Locs[[#This Row],[Store Amenities_12]])</f>
        <v>Store 24/7</v>
      </c>
      <c r="AS136" s="16" t="str">
        <f>IF(EssoCL_Locs[[#This Row],[Store Amenities_13]]="","",EssoCL_Locs[[#This Row],[Store Amenities_13]])</f>
        <v/>
      </c>
      <c r="AT136" s="16" t="str">
        <f>IF(EssoCL_Locs[[#This Row],[Store Amenities_14]]="","",EssoCL_Locs[[#This Row],[Store Amenities_14]])</f>
        <v/>
      </c>
      <c r="AU136" s="16" t="str">
        <f>IF(EssoCL_Locs[[#This Row],[Store Amenities_15]]="","",EssoCL_Locs[[#This Row],[Store Amenities_15]])</f>
        <v/>
      </c>
      <c r="AV136" s="16" t="s">
        <v>27</v>
      </c>
      <c r="AX136" s="45" t="str">
        <f t="shared" si="14"/>
        <v>43.881358/-81.314369</v>
      </c>
      <c r="AY136" s="41" t="str">
        <f t="shared" si="12"/>
        <v>[Diesel Efficient;Diesel Efficient]|[Bulk Def;Bulk Def]|[Fast Food;Fast Food]|[Parking;Parking]|[Restrooms;Restrooms]|[Store 24/7;Store 24/7]</v>
      </c>
      <c r="AZ136" s="42" t="str">
        <f t="shared" si="13"/>
        <v>[Diesel Efficient;Diesel Efficient]|[Bulk Def;Bulk Def]|[Fast Food;Fast Food]|[Parking;Parking]|[Restrooms;Restrooms]|[Store 24/7;Store 24/7]</v>
      </c>
      <c r="BA136" s="14" t="str">
        <f t="shared" si="15"/>
        <v>541308|Wingham|541308 - Wingham|43.881358/-81.314369|82 Kerr Drive||Wingham |ON|N0G 2W0|519-912-1000|CA|||||"[Diesel Efficient;Diesel Efficient]|[Bulk Def;Bulk Def]|[Fast Food;Fast Food]|[Parking;Parking]|[Restrooms;Restrooms]|[Store 24/7;Store 24/7]"|"[Diesel Efficient;Diesel Efficient]|[Bulk Def;Bulk Def]|[Fast Food;Fast Food]|[Parking;Parking]|[Restrooms;Restrooms]|[Store 24/7;Store 24/7]"|E</v>
      </c>
    </row>
    <row r="137" spans="1:53" x14ac:dyDescent="0.35">
      <c r="A137" s="20"/>
      <c r="B137" s="20" t="str">
        <f>TRIM(SourceTable[[#This Row],[EFS
SITE NUMBER]])</f>
        <v>529037</v>
      </c>
      <c r="C137" s="20" t="str">
        <f>SourceTable[[#This Row],[Location Name]]</f>
        <v>Cardinal</v>
      </c>
      <c r="D137" s="16" t="str">
        <f>EssoCL_Locs[[#This Row],[LocationID]] &amp; " - " &amp; EssoCL_Locs[[#This Row],[Location Name]]</f>
        <v>529037 - Cardinal</v>
      </c>
      <c r="E137" s="35">
        <f>SourceTable[[#This Row],[LATITUDE]]</f>
        <v>44.807898999999999</v>
      </c>
      <c r="F137" s="35">
        <f>SourceTable[[#This Row],[LONGITUDE]]</f>
        <v>-75.402119999999996</v>
      </c>
      <c r="G137" s="35" t="str">
        <f>SourceTable[[#This Row],[Address]]</f>
        <v>2085 Shanly Rd - County Rd 22</v>
      </c>
      <c r="H137" s="20"/>
      <c r="I137" s="36" t="str">
        <f>SourceTable[[#This Row],[City]]</f>
        <v>Cardinal</v>
      </c>
      <c r="J137" s="35" t="str">
        <f>RIGHT(SourceTable[[#This Row],[Province]],2)</f>
        <v>ON</v>
      </c>
      <c r="K137" s="35" t="str">
        <f>SourceTable[[#This Row],[Postal Code ]]</f>
        <v>K0E 1E0</v>
      </c>
      <c r="L137" s="16" t="str">
        <f>SourceTable[[#This Row],[PHONE]]</f>
        <v>613-657-4555</v>
      </c>
      <c r="M137" s="16" t="s">
        <v>42</v>
      </c>
      <c r="N137" s="16"/>
      <c r="O137" s="47" t="str">
        <f>IF(TRIM(SourceTable[[#This Row],[Status]])="Closed","&lt;ul&gt;&lt;li&gt;Temporarily closed.&lt;/li&gt;&lt;/ul&gt;","")</f>
        <v/>
      </c>
      <c r="P137" s="47" t="str">
        <f>IF(TRIM(SourceTable[[#This Row],[Status]])="Closed","Closed;Closed;Closed;Closed;Closed;Closed;Closed;","")</f>
        <v/>
      </c>
      <c r="Q137" s="15"/>
      <c r="R137" s="20" t="str">
        <f>IF(SourceTable[[#This Row],[DIESEL EFFICIENT™]]="Yes","Diesel Efficient","")</f>
        <v>Diesel Efficient</v>
      </c>
      <c r="S137" s="20" t="str">
        <f>IF(SourceTable[[#This Row],[DIESEL]]="Yes","Diesel","")</f>
        <v/>
      </c>
      <c r="T137" s="20" t="str">
        <f>IF(SourceTable[[#This Row],[DYED DIESEL]]="Yes","Dyed Diesel","")</f>
        <v>Dyed Diesel</v>
      </c>
      <c r="U137" s="20" t="str">
        <f>IF(SourceTable[[#This Row],[GAS AT CARDLOCK]]="Yes","Gas at Cardlock","")</f>
        <v/>
      </c>
      <c r="V137" s="20" t="str">
        <f>IF(SourceTable[[#This Row],[DYED GAS AT CARDLOCK]]="Yes","Dyed Gas At Cardlock","")</f>
        <v/>
      </c>
      <c r="W137" s="20" t="str">
        <f>IF(SourceTable[[#This Row],[BULK DEF]]="Yes","Bulk Def","")</f>
        <v>Bulk Def</v>
      </c>
      <c r="X137" s="16" t="str">
        <f>IF(SourceTable[[#This Row],[RESTAURANT]]="Yes","Restaurant","")</f>
        <v/>
      </c>
      <c r="Y137" s="16" t="str">
        <f>IF(SourceTable[[#This Row],[FAST FOOD]]="Yes","Fast Food","")</f>
        <v/>
      </c>
      <c r="Z137" s="16" t="str">
        <f>IF(SourceTable[[#This Row],[PARKING]]="Yes","Parking","")</f>
        <v>Parking</v>
      </c>
      <c r="AA137" s="16" t="str">
        <f>IF(SourceTable[[#This Row],[RESTROOMS]]="Yes","Restrooms","")</f>
        <v>Restrooms</v>
      </c>
      <c r="AB137" s="16" t="str">
        <f>IF(SourceTable[[#This Row],[STORE]]="Yes","Store","")</f>
        <v/>
      </c>
      <c r="AC137" s="16" t="str">
        <f>IF(SourceTable[[#This Row],[STORE 24/7]]="Yes","Store 24/7","")</f>
        <v>Store 24/7</v>
      </c>
      <c r="AD137" s="16" t="str">
        <f>IF(SourceTable[[#This Row],[SHOWERS]]="Yes","Showers","")</f>
        <v/>
      </c>
      <c r="AE137" s="16"/>
      <c r="AF137" s="16"/>
      <c r="AG137" s="16" t="str">
        <f>IF(EssoCL_Locs[[#This Row],[Store Amenities_1]]="","",EssoCL_Locs[[#This Row],[Store Amenities_1]])</f>
        <v>Diesel Efficient</v>
      </c>
      <c r="AH137" s="16" t="str">
        <f>IF(EssoCL_Locs[[#This Row],[Store Amenities_2]]="","",EssoCL_Locs[[#This Row],[Store Amenities_2]])</f>
        <v/>
      </c>
      <c r="AI137" s="16" t="str">
        <f>IF(EssoCL_Locs[[#This Row],[Store Amenities_3]]="","",EssoCL_Locs[[#This Row],[Store Amenities_3]])</f>
        <v>Dyed Diesel</v>
      </c>
      <c r="AJ137" s="16" t="str">
        <f>IF(EssoCL_Locs[[#This Row],[Store Amenities_4]]="","",EssoCL_Locs[[#This Row],[Store Amenities_4]])</f>
        <v/>
      </c>
      <c r="AK137" s="16" t="str">
        <f>IF(EssoCL_Locs[[#This Row],[Store Amenities_5]]="","",EssoCL_Locs[[#This Row],[Store Amenities_5]])</f>
        <v/>
      </c>
      <c r="AL137" s="16" t="str">
        <f>IF(EssoCL_Locs[[#This Row],[Store Amenities_6]]="","",EssoCL_Locs[[#This Row],[Store Amenities_6]])</f>
        <v>Bulk Def</v>
      </c>
      <c r="AM137" s="16" t="str">
        <f>IF(EssoCL_Locs[[#This Row],[Store Amenities_7]]="","",EssoCL_Locs[[#This Row],[Store Amenities_7]])</f>
        <v/>
      </c>
      <c r="AN137" s="16" t="str">
        <f>IF(EssoCL_Locs[[#This Row],[Store Amenities_8]]="","",EssoCL_Locs[[#This Row],[Store Amenities_8]])</f>
        <v/>
      </c>
      <c r="AO137" s="16" t="str">
        <f>IF(EssoCL_Locs[[#This Row],[Store Amenities_9]]="","",EssoCL_Locs[[#This Row],[Store Amenities_9]])</f>
        <v>Parking</v>
      </c>
      <c r="AP137" s="16" t="str">
        <f>IF(EssoCL_Locs[[#This Row],[Store Amenities_10]]="","",EssoCL_Locs[[#This Row],[Store Amenities_10]])</f>
        <v>Restrooms</v>
      </c>
      <c r="AQ137" s="16" t="str">
        <f>IF(EssoCL_Locs[[#This Row],[Store Amenities_11]]="","",EssoCL_Locs[[#This Row],[Store Amenities_11]])</f>
        <v/>
      </c>
      <c r="AR137" s="16" t="str">
        <f>IF(EssoCL_Locs[[#This Row],[Store Amenities_12]]="","",EssoCL_Locs[[#This Row],[Store Amenities_12]])</f>
        <v>Store 24/7</v>
      </c>
      <c r="AS137" s="16" t="str">
        <f>IF(EssoCL_Locs[[#This Row],[Store Amenities_13]]="","",EssoCL_Locs[[#This Row],[Store Amenities_13]])</f>
        <v/>
      </c>
      <c r="AT137" s="16" t="str">
        <f>IF(EssoCL_Locs[[#This Row],[Store Amenities_14]]="","",EssoCL_Locs[[#This Row],[Store Amenities_14]])</f>
        <v/>
      </c>
      <c r="AU137" s="16" t="str">
        <f>IF(EssoCL_Locs[[#This Row],[Store Amenities_15]]="","",EssoCL_Locs[[#This Row],[Store Amenities_15]])</f>
        <v/>
      </c>
      <c r="AV137" s="16" t="s">
        <v>27</v>
      </c>
      <c r="AX137" s="45" t="str">
        <f t="shared" si="14"/>
        <v>44.807899/-75.40212</v>
      </c>
      <c r="AY137" s="41" t="str">
        <f t="shared" si="12"/>
        <v>[Diesel Efficient;Diesel Efficient]|[Dyed Diesel;Dyed Diesel]|[Bulk Def;Bulk Def]|[Parking;Parking]|[Restrooms;Restrooms]|[Store 24/7;Store 24/7]</v>
      </c>
      <c r="AZ137" s="42" t="str">
        <f t="shared" si="13"/>
        <v>[Diesel Efficient;Diesel Efficient]|[Dyed Diesel;Dyed Diesel]|[Bulk Def;Bulk Def]|[Parking;Parking]|[Restrooms;Restrooms]|[Store 24/7;Store 24/7]</v>
      </c>
      <c r="BA137" s="14" t="str">
        <f t="shared" si="15"/>
        <v>529037|Cardinal|529037 - Cardinal|44.807899/-75.40212|2085 Shanly Rd - County Rd 22||Cardinal|ON|K0E 1E0|613-657-4555|CA|||||"[Diesel Efficient;Diesel Efficient]|[Dyed Diesel;Dyed Diesel]|[Bulk Def;Bulk Def]|[Parking;Parking]|[Restrooms;Restrooms]|[Store 24/7;Store 24/7]"|"[Diesel Efficient;Diesel Efficient]|[Dyed Diesel;Dyed Diesel]|[Bulk Def;Bulk Def]|[Parking;Parking]|[Restrooms;Restrooms]|[Store 24/7;Store 24/7]"|E</v>
      </c>
    </row>
    <row r="138" spans="1:53" x14ac:dyDescent="0.35">
      <c r="A138" s="20"/>
      <c r="B138" s="20" t="str">
        <f>TRIM(SourceTable[[#This Row],[EFS
SITE NUMBER]])</f>
        <v>541282</v>
      </c>
      <c r="C138" s="20" t="str">
        <f>SourceTable[[#This Row],[Location Name]]</f>
        <v>Boyle</v>
      </c>
      <c r="D138" s="16" t="str">
        <f>EssoCL_Locs[[#This Row],[LocationID]] &amp; " - " &amp; EssoCL_Locs[[#This Row],[Location Name]]</f>
        <v>541282 - Boyle</v>
      </c>
      <c r="E138" s="35">
        <f>SourceTable[[#This Row],[LATITUDE]]</f>
        <v>54.797181899999998</v>
      </c>
      <c r="F138" s="35">
        <f>SourceTable[[#This Row],[LONGITUDE]]</f>
        <v>-113.1738136</v>
      </c>
      <c r="G138" s="35" t="str">
        <f>SourceTable[[#This Row],[Address]]</f>
        <v>RR 194A &amp; TWP Rd 683</v>
      </c>
      <c r="H138" s="20"/>
      <c r="I138" s="36" t="str">
        <f>SourceTable[[#This Row],[City]]</f>
        <v>Boyle</v>
      </c>
      <c r="J138" s="35" t="str">
        <f>RIGHT(SourceTable[[#This Row],[Province]],2)</f>
        <v>AB</v>
      </c>
      <c r="K138" s="35" t="str">
        <f>SourceTable[[#This Row],[Postal Code ]]</f>
        <v>T0A 0M0</v>
      </c>
      <c r="L138" s="16" t="str">
        <f>SourceTable[[#This Row],[PHONE]]</f>
        <v>780-689-3931</v>
      </c>
      <c r="M138" s="16" t="s">
        <v>42</v>
      </c>
      <c r="N138" s="16"/>
      <c r="O138" s="47" t="str">
        <f>IF(TRIM(SourceTable[[#This Row],[Status]])="Closed","&lt;ul&gt;&lt;li&gt;Temporarily closed.&lt;/li&gt;&lt;/ul&gt;","")</f>
        <v/>
      </c>
      <c r="P138" s="47" t="str">
        <f>IF(TRIM(SourceTable[[#This Row],[Status]])="Closed","Closed;Closed;Closed;Closed;Closed;Closed;Closed;","")</f>
        <v/>
      </c>
      <c r="Q138" s="15"/>
      <c r="R138" s="20" t="str">
        <f>IF(SourceTable[[#This Row],[DIESEL EFFICIENT™]]="Yes","Diesel Efficient","")</f>
        <v/>
      </c>
      <c r="S138" s="20" t="str">
        <f>IF(SourceTable[[#This Row],[DIESEL]]="Yes","Diesel","")</f>
        <v>Diesel</v>
      </c>
      <c r="T138" s="20" t="str">
        <f>IF(SourceTable[[#This Row],[DYED DIESEL]]="Yes","Dyed Diesel","")</f>
        <v>Dyed Diesel</v>
      </c>
      <c r="U138" s="20" t="str">
        <f>IF(SourceTable[[#This Row],[GAS AT CARDLOCK]]="Yes","Gas at Cardlock","")</f>
        <v>Gas at Cardlock</v>
      </c>
      <c r="V138" s="20" t="str">
        <f>IF(SourceTable[[#This Row],[DYED GAS AT CARDLOCK]]="Yes","Dyed Gas At Cardlock","")</f>
        <v>Dyed Gas At Cardlock</v>
      </c>
      <c r="W138" s="20" t="str">
        <f>IF(SourceTable[[#This Row],[BULK DEF]]="Yes","Bulk Def","")</f>
        <v>Bulk Def</v>
      </c>
      <c r="X138" s="16" t="str">
        <f>IF(SourceTable[[#This Row],[RESTAURANT]]="Yes","Restaurant","")</f>
        <v/>
      </c>
      <c r="Y138" s="16" t="str">
        <f>IF(SourceTable[[#This Row],[FAST FOOD]]="Yes","Fast Food","")</f>
        <v/>
      </c>
      <c r="Z138" s="16" t="str">
        <f>IF(SourceTable[[#This Row],[PARKING]]="Yes","Parking","")</f>
        <v/>
      </c>
      <c r="AA138" s="16" t="str">
        <f>IF(SourceTable[[#This Row],[RESTROOMS]]="Yes","Restrooms","")</f>
        <v/>
      </c>
      <c r="AB138" s="16" t="str">
        <f>IF(SourceTable[[#This Row],[STORE]]="Yes","Store","")</f>
        <v/>
      </c>
      <c r="AC138" s="16" t="str">
        <f>IF(SourceTable[[#This Row],[STORE 24/7]]="Yes","Store 24/7","")</f>
        <v/>
      </c>
      <c r="AD138" s="16" t="str">
        <f>IF(SourceTable[[#This Row],[SHOWERS]]="Yes","Showers","")</f>
        <v/>
      </c>
      <c r="AE138" s="16"/>
      <c r="AF138" s="16"/>
      <c r="AG138" s="16" t="str">
        <f>IF(EssoCL_Locs[[#This Row],[Store Amenities_1]]="","",EssoCL_Locs[[#This Row],[Store Amenities_1]])</f>
        <v/>
      </c>
      <c r="AH138" s="16" t="str">
        <f>IF(EssoCL_Locs[[#This Row],[Store Amenities_2]]="","",EssoCL_Locs[[#This Row],[Store Amenities_2]])</f>
        <v>Diesel</v>
      </c>
      <c r="AI138" s="16" t="str">
        <f>IF(EssoCL_Locs[[#This Row],[Store Amenities_3]]="","",EssoCL_Locs[[#This Row],[Store Amenities_3]])</f>
        <v>Dyed Diesel</v>
      </c>
      <c r="AJ138" s="16" t="str">
        <f>IF(EssoCL_Locs[[#This Row],[Store Amenities_4]]="","",EssoCL_Locs[[#This Row],[Store Amenities_4]])</f>
        <v>Gas at Cardlock</v>
      </c>
      <c r="AK138" s="16" t="str">
        <f>IF(EssoCL_Locs[[#This Row],[Store Amenities_5]]="","",EssoCL_Locs[[#This Row],[Store Amenities_5]])</f>
        <v>Dyed Gas At Cardlock</v>
      </c>
      <c r="AL138" s="16" t="str">
        <f>IF(EssoCL_Locs[[#This Row],[Store Amenities_6]]="","",EssoCL_Locs[[#This Row],[Store Amenities_6]])</f>
        <v>Bulk Def</v>
      </c>
      <c r="AM138" s="16" t="str">
        <f>IF(EssoCL_Locs[[#This Row],[Store Amenities_7]]="","",EssoCL_Locs[[#This Row],[Store Amenities_7]])</f>
        <v/>
      </c>
      <c r="AN138" s="16" t="str">
        <f>IF(EssoCL_Locs[[#This Row],[Store Amenities_8]]="","",EssoCL_Locs[[#This Row],[Store Amenities_8]])</f>
        <v/>
      </c>
      <c r="AO138" s="16" t="str">
        <f>IF(EssoCL_Locs[[#This Row],[Store Amenities_9]]="","",EssoCL_Locs[[#This Row],[Store Amenities_9]])</f>
        <v/>
      </c>
      <c r="AP138" s="16" t="str">
        <f>IF(EssoCL_Locs[[#This Row],[Store Amenities_10]]="","",EssoCL_Locs[[#This Row],[Store Amenities_10]])</f>
        <v/>
      </c>
      <c r="AQ138" s="16" t="str">
        <f>IF(EssoCL_Locs[[#This Row],[Store Amenities_11]]="","",EssoCL_Locs[[#This Row],[Store Amenities_11]])</f>
        <v/>
      </c>
      <c r="AR138" s="16" t="str">
        <f>IF(EssoCL_Locs[[#This Row],[Store Amenities_12]]="","",EssoCL_Locs[[#This Row],[Store Amenities_12]])</f>
        <v/>
      </c>
      <c r="AS138" s="16" t="str">
        <f>IF(EssoCL_Locs[[#This Row],[Store Amenities_13]]="","",EssoCL_Locs[[#This Row],[Store Amenities_13]])</f>
        <v/>
      </c>
      <c r="AT138" s="16" t="str">
        <f>IF(EssoCL_Locs[[#This Row],[Store Amenities_14]]="","",EssoCL_Locs[[#This Row],[Store Amenities_14]])</f>
        <v/>
      </c>
      <c r="AU138" s="16" t="str">
        <f>IF(EssoCL_Locs[[#This Row],[Store Amenities_15]]="","",EssoCL_Locs[[#This Row],[Store Amenities_15]])</f>
        <v/>
      </c>
      <c r="AV138" s="16" t="s">
        <v>27</v>
      </c>
      <c r="AX138" s="45" t="str">
        <f t="shared" si="14"/>
        <v>54.7971819/-113.1738136</v>
      </c>
      <c r="AY138" s="41" t="str">
        <f t="shared" si="12"/>
        <v>[Diesel;Diesel]|[Dyed Diesel;Dyed Diesel]|[Gas at Cardlock;Gas at Cardlock]|[Dyed Gas At Cardlock;Dyed Gas At Cardlock]|[Bulk Def;Bulk Def]</v>
      </c>
      <c r="AZ138" s="42" t="str">
        <f t="shared" si="13"/>
        <v>[Diesel;Diesel]|[Dyed Diesel;Dyed Diesel]|[Gas at Cardlock;Gas at Cardlock]|[Dyed Gas At Cardlock;Dyed Gas At Cardlock]|[Bulk Def;Bulk Def]</v>
      </c>
      <c r="BA138" s="14" t="str">
        <f t="shared" si="15"/>
        <v>541282|Boyle|541282 - Boyle|54.7971819/-113.1738136|RR 194A &amp; TWP Rd 683||Boyle|AB|T0A 0M0|780-689-3931|CA|||||"[Diesel;Diesel]|[Dyed Diesel;Dyed Diesel]|[Gas at Cardlock;Gas at Cardlock]|[Dyed Gas At Cardlock;Dyed Gas At Cardlock]|[Bulk Def;Bulk Def]"|"[Diesel;Diesel]|[Dyed Diesel;Dyed Diesel]|[Gas at Cardlock;Gas at Cardlock]|[Dyed Gas At Cardlock;Dyed Gas At Cardlock]|[Bulk Def;Bulk Def]"|E</v>
      </c>
    </row>
    <row r="139" spans="1:53" x14ac:dyDescent="0.35">
      <c r="A139" s="20"/>
      <c r="B139" s="20" t="str">
        <f>TRIM(SourceTable[[#This Row],[EFS
SITE NUMBER]])</f>
        <v>519346</v>
      </c>
      <c r="C139" s="20" t="str">
        <f>SourceTable[[#This Row],[Location Name]]</f>
        <v>Lac La Biche</v>
      </c>
      <c r="D139" s="16" t="str">
        <f>EssoCL_Locs[[#This Row],[LocationID]] &amp; " - " &amp; EssoCL_Locs[[#This Row],[Location Name]]</f>
        <v>519346 - Lac La Biche</v>
      </c>
      <c r="E139" s="35">
        <f>SourceTable[[#This Row],[LATITUDE]]</f>
        <v>54.763229000000003</v>
      </c>
      <c r="F139" s="35">
        <f>SourceTable[[#This Row],[LONGITUDE]]</f>
        <v>-112.01344400000001</v>
      </c>
      <c r="G139" s="35" t="str">
        <f>SourceTable[[#This Row],[Address]]</f>
        <v>10302 101 Ave</v>
      </c>
      <c r="H139" s="20"/>
      <c r="I139" s="36" t="str">
        <f>SourceTable[[#This Row],[City]]</f>
        <v>Lac La Biche</v>
      </c>
      <c r="J139" s="35" t="str">
        <f>RIGHT(SourceTable[[#This Row],[Province]],2)</f>
        <v>AB</v>
      </c>
      <c r="K139" s="35" t="str">
        <f>SourceTable[[#This Row],[Postal Code ]]</f>
        <v>T0A 2C0</v>
      </c>
      <c r="L139" s="16" t="str">
        <f>SourceTable[[#This Row],[PHONE]]</f>
        <v> 780-623-4135</v>
      </c>
      <c r="M139" s="16" t="s">
        <v>42</v>
      </c>
      <c r="N139" s="16"/>
      <c r="O139" s="47" t="str">
        <f>IF(TRIM(SourceTable[[#This Row],[Status]])="Closed","&lt;ul&gt;&lt;li&gt;Temporarily closed.&lt;/li&gt;&lt;/ul&gt;","")</f>
        <v/>
      </c>
      <c r="P139" s="47" t="str">
        <f>IF(TRIM(SourceTable[[#This Row],[Status]])="Closed","Closed;Closed;Closed;Closed;Closed;Closed;Closed;","")</f>
        <v/>
      </c>
      <c r="Q139" s="15"/>
      <c r="R139" s="20" t="str">
        <f>IF(SourceTable[[#This Row],[DIESEL EFFICIENT™]]="Yes","Diesel Efficient","")</f>
        <v/>
      </c>
      <c r="S139" s="20" t="str">
        <f>IF(SourceTable[[#This Row],[DIESEL]]="Yes","Diesel","")</f>
        <v>Diesel</v>
      </c>
      <c r="T139" s="20" t="str">
        <f>IF(SourceTable[[#This Row],[DYED DIESEL]]="Yes","Dyed Diesel","")</f>
        <v>Dyed Diesel</v>
      </c>
      <c r="U139" s="20" t="str">
        <f>IF(SourceTable[[#This Row],[GAS AT CARDLOCK]]="Yes","Gas at Cardlock","")</f>
        <v>Gas at Cardlock</v>
      </c>
      <c r="V139" s="20" t="str">
        <f>IF(SourceTable[[#This Row],[DYED GAS AT CARDLOCK]]="Yes","Dyed Gas At Cardlock","")</f>
        <v/>
      </c>
      <c r="W139" s="20" t="str">
        <f>IF(SourceTable[[#This Row],[BULK DEF]]="Yes","Bulk Def","")</f>
        <v>Bulk Def</v>
      </c>
      <c r="X139" s="16" t="str">
        <f>IF(SourceTable[[#This Row],[RESTAURANT]]="Yes","Restaurant","")</f>
        <v/>
      </c>
      <c r="Y139" s="16" t="str">
        <f>IF(SourceTable[[#This Row],[FAST FOOD]]="Yes","Fast Food","")</f>
        <v/>
      </c>
      <c r="Z139" s="16" t="str">
        <f>IF(SourceTable[[#This Row],[PARKING]]="Yes","Parking","")</f>
        <v>Parking</v>
      </c>
      <c r="AA139" s="16" t="str">
        <f>IF(SourceTable[[#This Row],[RESTROOMS]]="Yes","Restrooms","")</f>
        <v>Restrooms</v>
      </c>
      <c r="AB139" s="16" t="str">
        <f>IF(SourceTable[[#This Row],[STORE]]="Yes","Store","")</f>
        <v/>
      </c>
      <c r="AC139" s="16" t="str">
        <f>IF(SourceTable[[#This Row],[STORE 24/7]]="Yes","Store 24/7","")</f>
        <v/>
      </c>
      <c r="AD139" s="16" t="str">
        <f>IF(SourceTable[[#This Row],[SHOWERS]]="Yes","Showers","")</f>
        <v/>
      </c>
      <c r="AE139" s="16"/>
      <c r="AF139" s="16"/>
      <c r="AG139" s="16" t="str">
        <f>IF(EssoCL_Locs[[#This Row],[Store Amenities_1]]="","",EssoCL_Locs[[#This Row],[Store Amenities_1]])</f>
        <v/>
      </c>
      <c r="AH139" s="16" t="str">
        <f>IF(EssoCL_Locs[[#This Row],[Store Amenities_2]]="","",EssoCL_Locs[[#This Row],[Store Amenities_2]])</f>
        <v>Diesel</v>
      </c>
      <c r="AI139" s="16" t="str">
        <f>IF(EssoCL_Locs[[#This Row],[Store Amenities_3]]="","",EssoCL_Locs[[#This Row],[Store Amenities_3]])</f>
        <v>Dyed Diesel</v>
      </c>
      <c r="AJ139" s="16" t="str">
        <f>IF(EssoCL_Locs[[#This Row],[Store Amenities_4]]="","",EssoCL_Locs[[#This Row],[Store Amenities_4]])</f>
        <v>Gas at Cardlock</v>
      </c>
      <c r="AK139" s="16" t="str">
        <f>IF(EssoCL_Locs[[#This Row],[Store Amenities_5]]="","",EssoCL_Locs[[#This Row],[Store Amenities_5]])</f>
        <v/>
      </c>
      <c r="AL139" s="16" t="str">
        <f>IF(EssoCL_Locs[[#This Row],[Store Amenities_6]]="","",EssoCL_Locs[[#This Row],[Store Amenities_6]])</f>
        <v>Bulk Def</v>
      </c>
      <c r="AM139" s="16" t="str">
        <f>IF(EssoCL_Locs[[#This Row],[Store Amenities_7]]="","",EssoCL_Locs[[#This Row],[Store Amenities_7]])</f>
        <v/>
      </c>
      <c r="AN139" s="16" t="str">
        <f>IF(EssoCL_Locs[[#This Row],[Store Amenities_8]]="","",EssoCL_Locs[[#This Row],[Store Amenities_8]])</f>
        <v/>
      </c>
      <c r="AO139" s="16" t="str">
        <f>IF(EssoCL_Locs[[#This Row],[Store Amenities_9]]="","",EssoCL_Locs[[#This Row],[Store Amenities_9]])</f>
        <v>Parking</v>
      </c>
      <c r="AP139" s="16" t="str">
        <f>IF(EssoCL_Locs[[#This Row],[Store Amenities_10]]="","",EssoCL_Locs[[#This Row],[Store Amenities_10]])</f>
        <v>Restrooms</v>
      </c>
      <c r="AQ139" s="16" t="str">
        <f>IF(EssoCL_Locs[[#This Row],[Store Amenities_11]]="","",EssoCL_Locs[[#This Row],[Store Amenities_11]])</f>
        <v/>
      </c>
      <c r="AR139" s="16" t="str">
        <f>IF(EssoCL_Locs[[#This Row],[Store Amenities_12]]="","",EssoCL_Locs[[#This Row],[Store Amenities_12]])</f>
        <v/>
      </c>
      <c r="AS139" s="16" t="str">
        <f>IF(EssoCL_Locs[[#This Row],[Store Amenities_13]]="","",EssoCL_Locs[[#This Row],[Store Amenities_13]])</f>
        <v/>
      </c>
      <c r="AT139" s="16" t="str">
        <f>IF(EssoCL_Locs[[#This Row],[Store Amenities_14]]="","",EssoCL_Locs[[#This Row],[Store Amenities_14]])</f>
        <v/>
      </c>
      <c r="AU139" s="16" t="str">
        <f>IF(EssoCL_Locs[[#This Row],[Store Amenities_15]]="","",EssoCL_Locs[[#This Row],[Store Amenities_15]])</f>
        <v/>
      </c>
      <c r="AV139" s="16" t="s">
        <v>27</v>
      </c>
      <c r="AX139" s="45" t="str">
        <f t="shared" si="14"/>
        <v>54.763229/-112.013444</v>
      </c>
      <c r="AY139" s="41" t="str">
        <f t="shared" si="12"/>
        <v>[Diesel;Diesel]|[Dyed Diesel;Dyed Diesel]|[Gas at Cardlock;Gas at Cardlock]|[Bulk Def;Bulk Def]|[Parking;Parking]|[Restrooms;Restrooms]</v>
      </c>
      <c r="AZ139" s="42" t="str">
        <f t="shared" si="13"/>
        <v>[Diesel;Diesel]|[Dyed Diesel;Dyed Diesel]|[Gas at Cardlock;Gas at Cardlock]|[Bulk Def;Bulk Def]|[Parking;Parking]|[Restrooms;Restrooms]</v>
      </c>
      <c r="BA139" s="14" t="str">
        <f t="shared" si="15"/>
        <v>519346|Lac La Biche|519346 - Lac La Biche|54.763229/-112.013444|10302 101 Ave||Lac La Biche|AB|T0A 2C0| 780-623-4135|CA|||||"[Diesel;Diesel]|[Dyed Diesel;Dyed Diesel]|[Gas at Cardlock;Gas at Cardlock]|[Bulk Def;Bulk Def]|[Parking;Parking]|[Restrooms;Restrooms]"|"[Diesel;Diesel]|[Dyed Diesel;Dyed Diesel]|[Gas at Cardlock;Gas at Cardlock]|[Bulk Def;Bulk Def]|[Parking;Parking]|[Restrooms;Restrooms]"|E</v>
      </c>
    </row>
    <row r="140" spans="1:53" x14ac:dyDescent="0.35">
      <c r="A140" s="20"/>
      <c r="B140" s="20" t="str">
        <f>TRIM(SourceTable[[#This Row],[EFS
SITE NUMBER]])</f>
        <v>519341</v>
      </c>
      <c r="C140" s="20" t="str">
        <f>SourceTable[[#This Row],[Location Name]]</f>
        <v>Slave Lake</v>
      </c>
      <c r="D140" s="16" t="str">
        <f>EssoCL_Locs[[#This Row],[LocationID]] &amp; " - " &amp; EssoCL_Locs[[#This Row],[Location Name]]</f>
        <v>519341 - Slave Lake</v>
      </c>
      <c r="E140" s="35">
        <f>SourceTable[[#This Row],[LATITUDE]]</f>
        <v>55.264318000000003</v>
      </c>
      <c r="F140" s="35">
        <f>SourceTable[[#This Row],[LONGITUDE]]</f>
        <v>-114.763268</v>
      </c>
      <c r="G140" s="35" t="str">
        <f>SourceTable[[#This Row],[Address]]</f>
        <v>1501 15th Avenue SE</v>
      </c>
      <c r="H140" s="20"/>
      <c r="I140" s="36" t="str">
        <f>SourceTable[[#This Row],[City]]</f>
        <v>Slave Lake</v>
      </c>
      <c r="J140" s="35" t="str">
        <f>RIGHT(SourceTable[[#This Row],[Province]],2)</f>
        <v>AB</v>
      </c>
      <c r="K140" s="35" t="str">
        <f>SourceTable[[#This Row],[Postal Code ]]</f>
        <v>T0G 2A3</v>
      </c>
      <c r="L140" s="16" t="str">
        <f>SourceTable[[#This Row],[PHONE]]</f>
        <v>780-805-5215</v>
      </c>
      <c r="M140" s="16" t="s">
        <v>42</v>
      </c>
      <c r="N140" s="16"/>
      <c r="O140" s="47" t="str">
        <f>IF(TRIM(SourceTable[[#This Row],[Status]])="Closed","&lt;ul&gt;&lt;li&gt;Temporarily closed.&lt;/li&gt;&lt;/ul&gt;","")</f>
        <v/>
      </c>
      <c r="P140" s="47" t="str">
        <f>IF(TRIM(SourceTable[[#This Row],[Status]])="Closed","Closed;Closed;Closed;Closed;Closed;Closed;Closed;","")</f>
        <v/>
      </c>
      <c r="Q140" s="15"/>
      <c r="R140" s="20" t="str">
        <f>IF(SourceTable[[#This Row],[DIESEL EFFICIENT™]]="Yes","Diesel Efficient","")</f>
        <v/>
      </c>
      <c r="S140" s="20" t="str">
        <f>IF(SourceTable[[#This Row],[DIESEL]]="Yes","Diesel","")</f>
        <v>Diesel</v>
      </c>
      <c r="T140" s="20" t="str">
        <f>IF(SourceTable[[#This Row],[DYED DIESEL]]="Yes","Dyed Diesel","")</f>
        <v>Dyed Diesel</v>
      </c>
      <c r="U140" s="20" t="str">
        <f>IF(SourceTable[[#This Row],[GAS AT CARDLOCK]]="Yes","Gas at Cardlock","")</f>
        <v>Gas at Cardlock</v>
      </c>
      <c r="V140" s="20" t="str">
        <f>IF(SourceTable[[#This Row],[DYED GAS AT CARDLOCK]]="Yes","Dyed Gas At Cardlock","")</f>
        <v/>
      </c>
      <c r="W140" s="20" t="str">
        <f>IF(SourceTable[[#This Row],[BULK DEF]]="Yes","Bulk Def","")</f>
        <v>Bulk Def</v>
      </c>
      <c r="X140" s="16" t="str">
        <f>IF(SourceTable[[#This Row],[RESTAURANT]]="Yes","Restaurant","")</f>
        <v/>
      </c>
      <c r="Y140" s="16" t="str">
        <f>IF(SourceTable[[#This Row],[FAST FOOD]]="Yes","Fast Food","")</f>
        <v/>
      </c>
      <c r="Z140" s="16" t="str">
        <f>IF(SourceTable[[#This Row],[PARKING]]="Yes","Parking","")</f>
        <v/>
      </c>
      <c r="AA140" s="16" t="str">
        <f>IF(SourceTable[[#This Row],[RESTROOMS]]="Yes","Restrooms","")</f>
        <v>Restrooms</v>
      </c>
      <c r="AB140" s="16" t="str">
        <f>IF(SourceTable[[#This Row],[STORE]]="Yes","Store","")</f>
        <v/>
      </c>
      <c r="AC140" s="16" t="str">
        <f>IF(SourceTable[[#This Row],[STORE 24/7]]="Yes","Store 24/7","")</f>
        <v/>
      </c>
      <c r="AD140" s="16" t="str">
        <f>IF(SourceTable[[#This Row],[SHOWERS]]="Yes","Showers","")</f>
        <v/>
      </c>
      <c r="AE140" s="16"/>
      <c r="AF140" s="16"/>
      <c r="AG140" s="16" t="str">
        <f>IF(EssoCL_Locs[[#This Row],[Store Amenities_1]]="","",EssoCL_Locs[[#This Row],[Store Amenities_1]])</f>
        <v/>
      </c>
      <c r="AH140" s="16" t="str">
        <f>IF(EssoCL_Locs[[#This Row],[Store Amenities_2]]="","",EssoCL_Locs[[#This Row],[Store Amenities_2]])</f>
        <v>Diesel</v>
      </c>
      <c r="AI140" s="16" t="str">
        <f>IF(EssoCL_Locs[[#This Row],[Store Amenities_3]]="","",EssoCL_Locs[[#This Row],[Store Amenities_3]])</f>
        <v>Dyed Diesel</v>
      </c>
      <c r="AJ140" s="16" t="str">
        <f>IF(EssoCL_Locs[[#This Row],[Store Amenities_4]]="","",EssoCL_Locs[[#This Row],[Store Amenities_4]])</f>
        <v>Gas at Cardlock</v>
      </c>
      <c r="AK140" s="16" t="str">
        <f>IF(EssoCL_Locs[[#This Row],[Store Amenities_5]]="","",EssoCL_Locs[[#This Row],[Store Amenities_5]])</f>
        <v/>
      </c>
      <c r="AL140" s="16" t="str">
        <f>IF(EssoCL_Locs[[#This Row],[Store Amenities_6]]="","",EssoCL_Locs[[#This Row],[Store Amenities_6]])</f>
        <v>Bulk Def</v>
      </c>
      <c r="AM140" s="16" t="str">
        <f>IF(EssoCL_Locs[[#This Row],[Store Amenities_7]]="","",EssoCL_Locs[[#This Row],[Store Amenities_7]])</f>
        <v/>
      </c>
      <c r="AN140" s="16" t="str">
        <f>IF(EssoCL_Locs[[#This Row],[Store Amenities_8]]="","",EssoCL_Locs[[#This Row],[Store Amenities_8]])</f>
        <v/>
      </c>
      <c r="AO140" s="16" t="str">
        <f>IF(EssoCL_Locs[[#This Row],[Store Amenities_9]]="","",EssoCL_Locs[[#This Row],[Store Amenities_9]])</f>
        <v/>
      </c>
      <c r="AP140" s="16" t="str">
        <f>IF(EssoCL_Locs[[#This Row],[Store Amenities_10]]="","",EssoCL_Locs[[#This Row],[Store Amenities_10]])</f>
        <v>Restrooms</v>
      </c>
      <c r="AQ140" s="16" t="str">
        <f>IF(EssoCL_Locs[[#This Row],[Store Amenities_11]]="","",EssoCL_Locs[[#This Row],[Store Amenities_11]])</f>
        <v/>
      </c>
      <c r="AR140" s="16" t="str">
        <f>IF(EssoCL_Locs[[#This Row],[Store Amenities_12]]="","",EssoCL_Locs[[#This Row],[Store Amenities_12]])</f>
        <v/>
      </c>
      <c r="AS140" s="16" t="str">
        <f>IF(EssoCL_Locs[[#This Row],[Store Amenities_13]]="","",EssoCL_Locs[[#This Row],[Store Amenities_13]])</f>
        <v/>
      </c>
      <c r="AT140" s="16" t="str">
        <f>IF(EssoCL_Locs[[#This Row],[Store Amenities_14]]="","",EssoCL_Locs[[#This Row],[Store Amenities_14]])</f>
        <v/>
      </c>
      <c r="AU140" s="16" t="str">
        <f>IF(EssoCL_Locs[[#This Row],[Store Amenities_15]]="","",EssoCL_Locs[[#This Row],[Store Amenities_15]])</f>
        <v/>
      </c>
      <c r="AV140" s="16" t="s">
        <v>27</v>
      </c>
      <c r="AX140" s="45" t="str">
        <f t="shared" si="14"/>
        <v>55.264318/-114.763268</v>
      </c>
      <c r="AY140" s="41" t="str">
        <f t="shared" si="12"/>
        <v>[Diesel;Diesel]|[Dyed Diesel;Dyed Diesel]|[Gas at Cardlock;Gas at Cardlock]|[Bulk Def;Bulk Def]|[Restrooms;Restrooms]</v>
      </c>
      <c r="AZ140" s="42" t="str">
        <f t="shared" si="13"/>
        <v>[Diesel;Diesel]|[Dyed Diesel;Dyed Diesel]|[Gas at Cardlock;Gas at Cardlock]|[Bulk Def;Bulk Def]|[Restrooms;Restrooms]</v>
      </c>
      <c r="BA140" s="14" t="str">
        <f t="shared" si="15"/>
        <v>519341|Slave Lake|519341 - Slave Lake|55.264318/-114.763268|1501 15th Avenue SE||Slave Lake|AB|T0G 2A3|780-805-5215|CA|||||"[Diesel;Diesel]|[Dyed Diesel;Dyed Diesel]|[Gas at Cardlock;Gas at Cardlock]|[Bulk Def;Bulk Def]|[Restrooms;Restrooms]"|"[Diesel;Diesel]|[Dyed Diesel;Dyed Diesel]|[Gas at Cardlock;Gas at Cardlock]|[Bulk Def;Bulk Def]|[Restrooms;Restrooms]"|E</v>
      </c>
    </row>
    <row r="141" spans="1:53" x14ac:dyDescent="0.35">
      <c r="A141" s="20"/>
      <c r="B141" s="20" t="str">
        <f>TRIM(SourceTable[[#This Row],[EFS
SITE NUMBER]])</f>
        <v>524546</v>
      </c>
      <c r="C141" s="20" t="str">
        <f>SourceTable[[#This Row],[Location Name]]</f>
        <v>Spruce Valley (Prosvita)</v>
      </c>
      <c r="D141" s="16" t="str">
        <f>EssoCL_Locs[[#This Row],[LocationID]] &amp; " - " &amp; EssoCL_Locs[[#This Row],[Location Name]]</f>
        <v>524546 - Spruce Valley (Prosvita)</v>
      </c>
      <c r="E141" s="35">
        <f>SourceTable[[#This Row],[LATITUDE]]</f>
        <v>54.896766</v>
      </c>
      <c r="F141" s="35">
        <f>SourceTable[[#This Row],[LONGITUDE]]</f>
        <v>-112.865478</v>
      </c>
      <c r="G141" s="35" t="str">
        <f>SourceTable[[#This Row],[Address]]</f>
        <v>194057A Twp Rd 683</v>
      </c>
      <c r="H141" s="20"/>
      <c r="I141" s="36" t="str">
        <f>SourceTable[[#This Row],[City]]</f>
        <v>Spruce Valley</v>
      </c>
      <c r="J141" s="35" t="str">
        <f>RIGHT(SourceTable[[#This Row],[Province]],2)</f>
        <v>AB</v>
      </c>
      <c r="K141" s="35" t="str">
        <f>SourceTable[[#This Row],[Postal Code ]]</f>
        <v>T0A 1V0</v>
      </c>
      <c r="L141" s="16" t="str">
        <f>SourceTable[[#This Row],[PHONE]]</f>
        <v>780-525-3931</v>
      </c>
      <c r="M141" s="16" t="s">
        <v>42</v>
      </c>
      <c r="N141" s="16"/>
      <c r="O141" s="47" t="str">
        <f>IF(TRIM(SourceTable[[#This Row],[Status]])="Closed","&lt;ul&gt;&lt;li&gt;Temporarily closed.&lt;/li&gt;&lt;/ul&gt;","")</f>
        <v/>
      </c>
      <c r="P141" s="47" t="str">
        <f>IF(TRIM(SourceTable[[#This Row],[Status]])="Closed","Closed;Closed;Closed;Closed;Closed;Closed;Closed;","")</f>
        <v/>
      </c>
      <c r="Q141" s="15"/>
      <c r="R141" s="20" t="str">
        <f>IF(SourceTable[[#This Row],[DIESEL EFFICIENT™]]="Yes","Diesel Efficient","")</f>
        <v/>
      </c>
      <c r="S141" s="20" t="str">
        <f>IF(SourceTable[[#This Row],[DIESEL]]="Yes","Diesel","")</f>
        <v>Diesel</v>
      </c>
      <c r="T141" s="20" t="str">
        <f>IF(SourceTable[[#This Row],[DYED DIESEL]]="Yes","Dyed Diesel","")</f>
        <v>Dyed Diesel</v>
      </c>
      <c r="U141" s="20" t="str">
        <f>IF(SourceTable[[#This Row],[GAS AT CARDLOCK]]="Yes","Gas at Cardlock","")</f>
        <v>Gas at Cardlock</v>
      </c>
      <c r="V141" s="20" t="str">
        <f>IF(SourceTable[[#This Row],[DYED GAS AT CARDLOCK]]="Yes","Dyed Gas At Cardlock","")</f>
        <v>Dyed Gas At Cardlock</v>
      </c>
      <c r="W141" s="20" t="str">
        <f>IF(SourceTable[[#This Row],[BULK DEF]]="Yes","Bulk Def","")</f>
        <v>Bulk Def</v>
      </c>
      <c r="X141" s="16" t="str">
        <f>IF(SourceTable[[#This Row],[RESTAURANT]]="Yes","Restaurant","")</f>
        <v>Restaurant</v>
      </c>
      <c r="Y141" s="16" t="str">
        <f>IF(SourceTable[[#This Row],[FAST FOOD]]="Yes","Fast Food","")</f>
        <v/>
      </c>
      <c r="Z141" s="16" t="str">
        <f>IF(SourceTable[[#This Row],[PARKING]]="Yes","Parking","")</f>
        <v>Parking</v>
      </c>
      <c r="AA141" s="16" t="str">
        <f>IF(SourceTable[[#This Row],[RESTROOMS]]="Yes","Restrooms","")</f>
        <v>Restrooms</v>
      </c>
      <c r="AB141" s="16" t="str">
        <f>IF(SourceTable[[#This Row],[STORE]]="Yes","Store","")</f>
        <v>Store</v>
      </c>
      <c r="AC141" s="16" t="str">
        <f>IF(SourceTable[[#This Row],[STORE 24/7]]="Yes","Store 24/7","")</f>
        <v/>
      </c>
      <c r="AD141" s="16" t="str">
        <f>IF(SourceTable[[#This Row],[SHOWERS]]="Yes","Showers","")</f>
        <v/>
      </c>
      <c r="AE141" s="16"/>
      <c r="AF141" s="16"/>
      <c r="AG141" s="16" t="str">
        <f>IF(EssoCL_Locs[[#This Row],[Store Amenities_1]]="","",EssoCL_Locs[[#This Row],[Store Amenities_1]])</f>
        <v/>
      </c>
      <c r="AH141" s="16" t="str">
        <f>IF(EssoCL_Locs[[#This Row],[Store Amenities_2]]="","",EssoCL_Locs[[#This Row],[Store Amenities_2]])</f>
        <v>Diesel</v>
      </c>
      <c r="AI141" s="16" t="str">
        <f>IF(EssoCL_Locs[[#This Row],[Store Amenities_3]]="","",EssoCL_Locs[[#This Row],[Store Amenities_3]])</f>
        <v>Dyed Diesel</v>
      </c>
      <c r="AJ141" s="16" t="str">
        <f>IF(EssoCL_Locs[[#This Row],[Store Amenities_4]]="","",EssoCL_Locs[[#This Row],[Store Amenities_4]])</f>
        <v>Gas at Cardlock</v>
      </c>
      <c r="AK141" s="16" t="str">
        <f>IF(EssoCL_Locs[[#This Row],[Store Amenities_5]]="","",EssoCL_Locs[[#This Row],[Store Amenities_5]])</f>
        <v>Dyed Gas At Cardlock</v>
      </c>
      <c r="AL141" s="16" t="str">
        <f>IF(EssoCL_Locs[[#This Row],[Store Amenities_6]]="","",EssoCL_Locs[[#This Row],[Store Amenities_6]])</f>
        <v>Bulk Def</v>
      </c>
      <c r="AM141" s="16" t="str">
        <f>IF(EssoCL_Locs[[#This Row],[Store Amenities_7]]="","",EssoCL_Locs[[#This Row],[Store Amenities_7]])</f>
        <v>Restaurant</v>
      </c>
      <c r="AN141" s="16" t="str">
        <f>IF(EssoCL_Locs[[#This Row],[Store Amenities_8]]="","",EssoCL_Locs[[#This Row],[Store Amenities_8]])</f>
        <v/>
      </c>
      <c r="AO141" s="16" t="str">
        <f>IF(EssoCL_Locs[[#This Row],[Store Amenities_9]]="","",EssoCL_Locs[[#This Row],[Store Amenities_9]])</f>
        <v>Parking</v>
      </c>
      <c r="AP141" s="16" t="str">
        <f>IF(EssoCL_Locs[[#This Row],[Store Amenities_10]]="","",EssoCL_Locs[[#This Row],[Store Amenities_10]])</f>
        <v>Restrooms</v>
      </c>
      <c r="AQ141" s="16" t="str">
        <f>IF(EssoCL_Locs[[#This Row],[Store Amenities_11]]="","",EssoCL_Locs[[#This Row],[Store Amenities_11]])</f>
        <v>Store</v>
      </c>
      <c r="AR141" s="16" t="str">
        <f>IF(EssoCL_Locs[[#This Row],[Store Amenities_12]]="","",EssoCL_Locs[[#This Row],[Store Amenities_12]])</f>
        <v/>
      </c>
      <c r="AS141" s="16" t="str">
        <f>IF(EssoCL_Locs[[#This Row],[Store Amenities_13]]="","",EssoCL_Locs[[#This Row],[Store Amenities_13]])</f>
        <v/>
      </c>
      <c r="AT141" s="16" t="str">
        <f>IF(EssoCL_Locs[[#This Row],[Store Amenities_14]]="","",EssoCL_Locs[[#This Row],[Store Amenities_14]])</f>
        <v/>
      </c>
      <c r="AU141" s="16" t="str">
        <f>IF(EssoCL_Locs[[#This Row],[Store Amenities_15]]="","",EssoCL_Locs[[#This Row],[Store Amenities_15]])</f>
        <v/>
      </c>
      <c r="AV141" s="16" t="s">
        <v>27</v>
      </c>
      <c r="AX141" s="45" t="str">
        <f t="shared" si="14"/>
        <v>54.896766/-112.865478</v>
      </c>
      <c r="AY141" s="41" t="str">
        <f t="shared" si="12"/>
        <v>[Diesel;Diesel]|[Dyed Diesel;Dyed Diesel]|[Gas at Cardlock;Gas at Cardlock]|[Dyed Gas At Cardlock;Dyed Gas At Cardlock]|[Bulk Def;Bulk Def]|[Restaurant;Restaurant]|[Parking;Parking]|[Restrooms;Restrooms]|[Store;Store]</v>
      </c>
      <c r="AZ141" s="42" t="str">
        <f t="shared" si="13"/>
        <v>[Diesel;Diesel]|[Dyed Diesel;Dyed Diesel]|[Gas at Cardlock;Gas at Cardlock]|[Dyed Gas At Cardlock;Dyed Gas At Cardlock]|[Bulk Def;Bulk Def]|[Restaurant;Restaurant]|[Parking;Parking]|[Restrooms;Restrooms]|[Store;Store]</v>
      </c>
      <c r="BA141" s="14" t="str">
        <f t="shared" si="15"/>
        <v>524546|Spruce Valley (Prosvita)|524546 - Spruce Valley (Prosvita)|54.896766/-112.865478|194057A Twp Rd 683||Spruce Valley|AB|T0A 1V0|780-525-3931|CA|||||"[Diesel;Diesel]|[Dyed Diesel;Dyed Diesel]|[Gas at Cardlock;Gas at Cardlock]|[Dyed Gas At Cardlock;Dyed Gas At Cardlock]|[Bulk Def;Bulk Def]|[Restaurant;Restaurant]|[Parking;Parking]|[Restrooms;Restrooms]|[Store;Store]"|"[Diesel;Diesel]|[Dyed Diesel;Dyed Diesel]|[Gas at Cardlock;Gas at Cardlock]|[Dyed Gas At Cardlock;Dyed Gas At Cardlock]|[Bulk Def;Bulk Def]|[Restaurant;Restaurant]|[Parking;Parking]|[Restrooms;Restrooms]|[Store;Store]"|E</v>
      </c>
    </row>
    <row r="142" spans="1:53" x14ac:dyDescent="0.35">
      <c r="A142" s="20"/>
      <c r="B142" s="20" t="str">
        <f>TRIM(SourceTable[[#This Row],[EFS
SITE NUMBER]])</f>
        <v>551007</v>
      </c>
      <c r="C142" s="20" t="str">
        <f>SourceTable[[#This Row],[Location Name]]</f>
        <v>Esso Grande Prairie</v>
      </c>
      <c r="D142" s="16" t="str">
        <f>EssoCL_Locs[[#This Row],[LocationID]] &amp; " - " &amp; EssoCL_Locs[[#This Row],[Location Name]]</f>
        <v>551007 - Esso Grande Prairie</v>
      </c>
      <c r="E142" s="35">
        <f>SourceTable[[#This Row],[LATITUDE]]</f>
        <v>55.16433</v>
      </c>
      <c r="F142" s="35">
        <f>SourceTable[[#This Row],[LONGITUDE]]</f>
        <v>-118.82214999999999</v>
      </c>
      <c r="G142" s="35" t="str">
        <f>SourceTable[[#This Row],[Address]]</f>
        <v>9212-108 Street</v>
      </c>
      <c r="H142" s="20"/>
      <c r="I142" s="36" t="str">
        <f>SourceTable[[#This Row],[City]]</f>
        <v>Grande Prairie</v>
      </c>
      <c r="J142" s="35" t="str">
        <f>RIGHT(SourceTable[[#This Row],[Province]],2)</f>
        <v>AB</v>
      </c>
      <c r="K142" s="35" t="str">
        <f>SourceTable[[#This Row],[Postal Code ]]</f>
        <v>T8V 4C9</v>
      </c>
      <c r="L142" s="16" t="str">
        <f>SourceTable[[#This Row],[PHONE]]</f>
        <v>587-983-9028</v>
      </c>
      <c r="M142" s="16" t="s">
        <v>42</v>
      </c>
      <c r="N142" s="16"/>
      <c r="O142" s="47" t="str">
        <f>IF(TRIM(SourceTable[[#This Row],[Status]])="Closed","&lt;ul&gt;&lt;li&gt;Temporarily closed.&lt;/li&gt;&lt;/ul&gt;","")</f>
        <v/>
      </c>
      <c r="P142" s="47" t="str">
        <f>IF(TRIM(SourceTable[[#This Row],[Status]])="Closed","Closed;Closed;Closed;Closed;Closed;Closed;Closed;","")</f>
        <v/>
      </c>
      <c r="Q142" s="15"/>
      <c r="R142" s="20" t="str">
        <f>IF(SourceTable[[#This Row],[DIESEL EFFICIENT™]]="Yes","Diesel Efficient","")</f>
        <v/>
      </c>
      <c r="S142" s="20" t="str">
        <f>IF(SourceTable[[#This Row],[DIESEL]]="Yes","Diesel","")</f>
        <v>Diesel</v>
      </c>
      <c r="T142" s="20" t="str">
        <f>IF(SourceTable[[#This Row],[DYED DIESEL]]="Yes","Dyed Diesel","")</f>
        <v>Dyed Diesel</v>
      </c>
      <c r="U142" s="20" t="str">
        <f>IF(SourceTable[[#This Row],[GAS AT CARDLOCK]]="Yes","Gas at Cardlock","")</f>
        <v/>
      </c>
      <c r="V142" s="20" t="str">
        <f>IF(SourceTable[[#This Row],[DYED GAS AT CARDLOCK]]="Yes","Dyed Gas At Cardlock","")</f>
        <v/>
      </c>
      <c r="W142" s="20" t="str">
        <f>IF(SourceTable[[#This Row],[BULK DEF]]="Yes","Bulk Def","")</f>
        <v/>
      </c>
      <c r="X142" s="16" t="str">
        <f>IF(SourceTable[[#This Row],[RESTAURANT]]="Yes","Restaurant","")</f>
        <v/>
      </c>
      <c r="Y142" s="16" t="str">
        <f>IF(SourceTable[[#This Row],[FAST FOOD]]="Yes","Fast Food","")</f>
        <v/>
      </c>
      <c r="Z142" s="16" t="str">
        <f>IF(SourceTable[[#This Row],[PARKING]]="Yes","Parking","")</f>
        <v/>
      </c>
      <c r="AA142" s="16" t="str">
        <f>IF(SourceTable[[#This Row],[RESTROOMS]]="Yes","Restrooms","")</f>
        <v/>
      </c>
      <c r="AB142" s="16" t="str">
        <f>IF(SourceTable[[#This Row],[STORE]]="Yes","Store","")</f>
        <v/>
      </c>
      <c r="AC142" s="16" t="str">
        <f>IF(SourceTable[[#This Row],[STORE 24/7]]="Yes","Store 24/7","")</f>
        <v/>
      </c>
      <c r="AD142" s="16" t="str">
        <f>IF(SourceTable[[#This Row],[SHOWERS]]="Yes","Showers","")</f>
        <v/>
      </c>
      <c r="AE142" s="16"/>
      <c r="AF142" s="16"/>
      <c r="AG142" s="16" t="str">
        <f>IF(EssoCL_Locs[[#This Row],[Store Amenities_1]]="","",EssoCL_Locs[[#This Row],[Store Amenities_1]])</f>
        <v/>
      </c>
      <c r="AH142" s="16" t="str">
        <f>IF(EssoCL_Locs[[#This Row],[Store Amenities_2]]="","",EssoCL_Locs[[#This Row],[Store Amenities_2]])</f>
        <v>Diesel</v>
      </c>
      <c r="AI142" s="16" t="str">
        <f>IF(EssoCL_Locs[[#This Row],[Store Amenities_3]]="","",EssoCL_Locs[[#This Row],[Store Amenities_3]])</f>
        <v>Dyed Diesel</v>
      </c>
      <c r="AJ142" s="16" t="str">
        <f>IF(EssoCL_Locs[[#This Row],[Store Amenities_4]]="","",EssoCL_Locs[[#This Row],[Store Amenities_4]])</f>
        <v/>
      </c>
      <c r="AK142" s="16" t="str">
        <f>IF(EssoCL_Locs[[#This Row],[Store Amenities_5]]="","",EssoCL_Locs[[#This Row],[Store Amenities_5]])</f>
        <v/>
      </c>
      <c r="AL142" s="16" t="str">
        <f>IF(EssoCL_Locs[[#This Row],[Store Amenities_6]]="","",EssoCL_Locs[[#This Row],[Store Amenities_6]])</f>
        <v/>
      </c>
      <c r="AM142" s="16" t="str">
        <f>IF(EssoCL_Locs[[#This Row],[Store Amenities_7]]="","",EssoCL_Locs[[#This Row],[Store Amenities_7]])</f>
        <v/>
      </c>
      <c r="AN142" s="16" t="str">
        <f>IF(EssoCL_Locs[[#This Row],[Store Amenities_8]]="","",EssoCL_Locs[[#This Row],[Store Amenities_8]])</f>
        <v/>
      </c>
      <c r="AO142" s="16" t="str">
        <f>IF(EssoCL_Locs[[#This Row],[Store Amenities_9]]="","",EssoCL_Locs[[#This Row],[Store Amenities_9]])</f>
        <v/>
      </c>
      <c r="AP142" s="16" t="str">
        <f>IF(EssoCL_Locs[[#This Row],[Store Amenities_10]]="","",EssoCL_Locs[[#This Row],[Store Amenities_10]])</f>
        <v/>
      </c>
      <c r="AQ142" s="16" t="str">
        <f>IF(EssoCL_Locs[[#This Row],[Store Amenities_11]]="","",EssoCL_Locs[[#This Row],[Store Amenities_11]])</f>
        <v/>
      </c>
      <c r="AR142" s="16" t="str">
        <f>IF(EssoCL_Locs[[#This Row],[Store Amenities_12]]="","",EssoCL_Locs[[#This Row],[Store Amenities_12]])</f>
        <v/>
      </c>
      <c r="AS142" s="16" t="str">
        <f>IF(EssoCL_Locs[[#This Row],[Store Amenities_13]]="","",EssoCL_Locs[[#This Row],[Store Amenities_13]])</f>
        <v/>
      </c>
      <c r="AT142" s="16" t="str">
        <f>IF(EssoCL_Locs[[#This Row],[Store Amenities_14]]="","",EssoCL_Locs[[#This Row],[Store Amenities_14]])</f>
        <v/>
      </c>
      <c r="AU142" s="16" t="str">
        <f>IF(EssoCL_Locs[[#This Row],[Store Amenities_15]]="","",EssoCL_Locs[[#This Row],[Store Amenities_15]])</f>
        <v/>
      </c>
      <c r="AV142" s="16" t="s">
        <v>27</v>
      </c>
      <c r="AX142" s="45" t="str">
        <f t="shared" si="14"/>
        <v>55.16433/-118.82215</v>
      </c>
      <c r="AY142" s="41" t="str">
        <f t="shared" si="12"/>
        <v>[Diesel;Diesel]|[Dyed Diesel;Dyed Diesel]</v>
      </c>
      <c r="AZ142" s="42" t="str">
        <f t="shared" si="13"/>
        <v>[Diesel;Diesel]|[Dyed Diesel;Dyed Diesel]</v>
      </c>
      <c r="BA142" s="14" t="str">
        <f t="shared" si="15"/>
        <v>551007|Esso Grande Prairie|551007 - Esso Grande Prairie|55.16433/-118.82215|9212-108 Street||Grande Prairie|AB|T8V 4C9|587-983-9028|CA|||||"[Diesel;Diesel]|[Dyed Diesel;Dyed Diesel]"|"[Diesel;Diesel]|[Dyed Diesel;Dyed Diesel]"|E</v>
      </c>
    </row>
    <row r="143" spans="1:53" x14ac:dyDescent="0.35">
      <c r="A143" s="20"/>
      <c r="B143" s="20" t="str">
        <f>TRIM(SourceTable[[#This Row],[EFS
SITE NUMBER]])</f>
        <v>519352</v>
      </c>
      <c r="C143" s="20" t="str">
        <f>SourceTable[[#This Row],[Location Name]]</f>
        <v>Edmonton West Travel Centre</v>
      </c>
      <c r="D143" s="16" t="str">
        <f>EssoCL_Locs[[#This Row],[LocationID]] &amp; " - " &amp; EssoCL_Locs[[#This Row],[Location Name]]</f>
        <v>519352 - Edmonton West Travel Centre</v>
      </c>
      <c r="E143" s="35">
        <f>SourceTable[[#This Row],[LATITUDE]]</f>
        <v>53.569553999999997</v>
      </c>
      <c r="F143" s="35">
        <f>SourceTable[[#This Row],[LONGITUDE]]</f>
        <v>-113.610058</v>
      </c>
      <c r="G143" s="35" t="str">
        <f>SourceTable[[#This Row],[Address]]</f>
        <v xml:space="preserve">11760 167 St NW               </v>
      </c>
      <c r="H143" s="20"/>
      <c r="I143" s="36" t="str">
        <f>SourceTable[[#This Row],[City]]</f>
        <v>Edmonton</v>
      </c>
      <c r="J143" s="35" t="str">
        <f>RIGHT(SourceTable[[#This Row],[Province]],2)</f>
        <v>AB</v>
      </c>
      <c r="K143" s="35" t="str">
        <f>SourceTable[[#This Row],[Postal Code ]]</f>
        <v>T5M 3Z2</v>
      </c>
      <c r="L143" s="16" t="str">
        <f>SourceTable[[#This Row],[PHONE]]</f>
        <v>780-444-8800</v>
      </c>
      <c r="M143" s="16" t="s">
        <v>42</v>
      </c>
      <c r="N143" s="16"/>
      <c r="O143" s="47" t="str">
        <f>IF(TRIM(SourceTable[[#This Row],[Status]])="Closed","&lt;ul&gt;&lt;li&gt;Temporarily closed.&lt;/li&gt;&lt;/ul&gt;","")</f>
        <v/>
      </c>
      <c r="P143" s="47" t="str">
        <f>IF(TRIM(SourceTable[[#This Row],[Status]])="Closed","Closed;Closed;Closed;Closed;Closed;Closed;Closed;","")</f>
        <v/>
      </c>
      <c r="Q143" s="15"/>
      <c r="R143" s="20" t="str">
        <f>IF(SourceTable[[#This Row],[DIESEL EFFICIENT™]]="Yes","Diesel Efficient","")</f>
        <v/>
      </c>
      <c r="S143" s="20" t="str">
        <f>IF(SourceTable[[#This Row],[DIESEL]]="Yes","Diesel","")</f>
        <v>Diesel</v>
      </c>
      <c r="T143" s="20" t="str">
        <f>IF(SourceTable[[#This Row],[DYED DIESEL]]="Yes","Dyed Diesel","")</f>
        <v/>
      </c>
      <c r="U143" s="20" t="str">
        <f>IF(SourceTable[[#This Row],[GAS AT CARDLOCK]]="Yes","Gas at Cardlock","")</f>
        <v>Gas at Cardlock</v>
      </c>
      <c r="V143" s="20" t="str">
        <f>IF(SourceTable[[#This Row],[DYED GAS AT CARDLOCK]]="Yes","Dyed Gas At Cardlock","")</f>
        <v/>
      </c>
      <c r="W143" s="20" t="str">
        <f>IF(SourceTable[[#This Row],[BULK DEF]]="Yes","Bulk Def","")</f>
        <v>Bulk Def</v>
      </c>
      <c r="X143" s="16" t="str">
        <f>IF(SourceTable[[#This Row],[RESTAURANT]]="Yes","Restaurant","")</f>
        <v>Restaurant</v>
      </c>
      <c r="Y143" s="16" t="str">
        <f>IF(SourceTable[[#This Row],[FAST FOOD]]="Yes","Fast Food","")</f>
        <v>Fast Food</v>
      </c>
      <c r="Z143" s="16" t="str">
        <f>IF(SourceTable[[#This Row],[PARKING]]="Yes","Parking","")</f>
        <v>Parking</v>
      </c>
      <c r="AA143" s="16" t="str">
        <f>IF(SourceTable[[#This Row],[RESTROOMS]]="Yes","Restrooms","")</f>
        <v>Restrooms</v>
      </c>
      <c r="AB143" s="16" t="str">
        <f>IF(SourceTable[[#This Row],[STORE]]="Yes","Store","")</f>
        <v>Store</v>
      </c>
      <c r="AC143" s="16" t="str">
        <f>IF(SourceTable[[#This Row],[STORE 24/7]]="Yes","Store 24/7","")</f>
        <v/>
      </c>
      <c r="AD143" s="16" t="str">
        <f>IF(SourceTable[[#This Row],[SHOWERS]]="Yes","Showers","")</f>
        <v>Showers</v>
      </c>
      <c r="AE143" s="16"/>
      <c r="AF143" s="16"/>
      <c r="AG143" s="16" t="str">
        <f>IF(EssoCL_Locs[[#This Row],[Store Amenities_1]]="","",EssoCL_Locs[[#This Row],[Store Amenities_1]])</f>
        <v/>
      </c>
      <c r="AH143" s="16" t="str">
        <f>IF(EssoCL_Locs[[#This Row],[Store Amenities_2]]="","",EssoCL_Locs[[#This Row],[Store Amenities_2]])</f>
        <v>Diesel</v>
      </c>
      <c r="AI143" s="16" t="str">
        <f>IF(EssoCL_Locs[[#This Row],[Store Amenities_3]]="","",EssoCL_Locs[[#This Row],[Store Amenities_3]])</f>
        <v/>
      </c>
      <c r="AJ143" s="16" t="str">
        <f>IF(EssoCL_Locs[[#This Row],[Store Amenities_4]]="","",EssoCL_Locs[[#This Row],[Store Amenities_4]])</f>
        <v>Gas at Cardlock</v>
      </c>
      <c r="AK143" s="16" t="str">
        <f>IF(EssoCL_Locs[[#This Row],[Store Amenities_5]]="","",EssoCL_Locs[[#This Row],[Store Amenities_5]])</f>
        <v/>
      </c>
      <c r="AL143" s="16" t="str">
        <f>IF(EssoCL_Locs[[#This Row],[Store Amenities_6]]="","",EssoCL_Locs[[#This Row],[Store Amenities_6]])</f>
        <v>Bulk Def</v>
      </c>
      <c r="AM143" s="16" t="str">
        <f>IF(EssoCL_Locs[[#This Row],[Store Amenities_7]]="","",EssoCL_Locs[[#This Row],[Store Amenities_7]])</f>
        <v>Restaurant</v>
      </c>
      <c r="AN143" s="16" t="str">
        <f>IF(EssoCL_Locs[[#This Row],[Store Amenities_8]]="","",EssoCL_Locs[[#This Row],[Store Amenities_8]])</f>
        <v>Fast Food</v>
      </c>
      <c r="AO143" s="16" t="str">
        <f>IF(EssoCL_Locs[[#This Row],[Store Amenities_9]]="","",EssoCL_Locs[[#This Row],[Store Amenities_9]])</f>
        <v>Parking</v>
      </c>
      <c r="AP143" s="16" t="str">
        <f>IF(EssoCL_Locs[[#This Row],[Store Amenities_10]]="","",EssoCL_Locs[[#This Row],[Store Amenities_10]])</f>
        <v>Restrooms</v>
      </c>
      <c r="AQ143" s="16" t="str">
        <f>IF(EssoCL_Locs[[#This Row],[Store Amenities_11]]="","",EssoCL_Locs[[#This Row],[Store Amenities_11]])</f>
        <v>Store</v>
      </c>
      <c r="AR143" s="16" t="str">
        <f>IF(EssoCL_Locs[[#This Row],[Store Amenities_12]]="","",EssoCL_Locs[[#This Row],[Store Amenities_12]])</f>
        <v/>
      </c>
      <c r="AS143" s="16" t="str">
        <f>IF(EssoCL_Locs[[#This Row],[Store Amenities_13]]="","",EssoCL_Locs[[#This Row],[Store Amenities_13]])</f>
        <v>Showers</v>
      </c>
      <c r="AT143" s="16" t="str">
        <f>IF(EssoCL_Locs[[#This Row],[Store Amenities_14]]="","",EssoCL_Locs[[#This Row],[Store Amenities_14]])</f>
        <v/>
      </c>
      <c r="AU143" s="16" t="str">
        <f>IF(EssoCL_Locs[[#This Row],[Store Amenities_15]]="","",EssoCL_Locs[[#This Row],[Store Amenities_15]])</f>
        <v/>
      </c>
      <c r="AV143" s="16" t="s">
        <v>27</v>
      </c>
      <c r="AX143" s="45" t="str">
        <f t="shared" si="14"/>
        <v>53.569554/-113.610058</v>
      </c>
      <c r="AY143" s="41" t="str">
        <f t="shared" si="12"/>
        <v>[Diesel;Diesel]|[Gas at Cardlock;Gas at Cardlock]|[Bulk Def;Bulk Def]|[Restaurant;Restaurant]|[Fast Food;Fast Food]|[Parking;Parking]|[Restrooms;Restrooms]|[Store;Store]|[Showers;Showers]</v>
      </c>
      <c r="AZ143" s="42" t="str">
        <f t="shared" si="13"/>
        <v>[Diesel;Diesel]|[Gas at Cardlock;Gas at Cardlock]|[Bulk Def;Bulk Def]|[Restaurant;Restaurant]|[Fast Food;Fast Food]|[Parking;Parking]|[Restrooms;Restrooms]|[Store;Store]|[Showers;Showers]</v>
      </c>
      <c r="BA143" s="14" t="str">
        <f t="shared" si="15"/>
        <v>519352|Edmonton West Travel Centre|519352 - Edmonton West Travel Centre|53.569554/-113.610058|11760 167 St NW               ||Edmonton|AB|T5M 3Z2|780-444-8800|CA|||||"[Diesel;Diesel]|[Gas at Cardlock;Gas at Cardlock]|[Bulk Def;Bulk Def]|[Restaurant;Restaurant]|[Fast Food;Fast Food]|[Parking;Parking]|[Restrooms;Restrooms]|[Store;Store]|[Showers;Showers]"|"[Diesel;Diesel]|[Gas at Cardlock;Gas at Cardlock]|[Bulk Def;Bulk Def]|[Restaurant;Restaurant]|[Fast Food;Fast Food]|[Parking;Parking]|[Restrooms;Restrooms]|[Store;Store]|[Showers;Showers]"|E</v>
      </c>
    </row>
    <row r="144" spans="1:53" x14ac:dyDescent="0.35">
      <c r="A144" s="20"/>
      <c r="B144" s="20" t="str">
        <f>TRIM(SourceTable[[#This Row],[EFS
SITE NUMBER]])</f>
        <v>544222</v>
      </c>
      <c r="C144" s="20" t="str">
        <f>SourceTable[[#This Row],[Location Name]]</f>
        <v>6508 54 Ave, Bonnyville</v>
      </c>
      <c r="D144" s="16" t="str">
        <f>EssoCL_Locs[[#This Row],[LocationID]] &amp; " - " &amp; EssoCL_Locs[[#This Row],[Location Name]]</f>
        <v>544222 - 6508 54 Ave, Bonnyville</v>
      </c>
      <c r="E144" s="35">
        <f>SourceTable[[#This Row],[LATITUDE]]</f>
        <v>54.271740000000001</v>
      </c>
      <c r="F144" s="35">
        <f>SourceTable[[#This Row],[LONGITUDE]]</f>
        <v>-110.77874</v>
      </c>
      <c r="G144" s="35" t="str">
        <f>SourceTable[[#This Row],[Address]]</f>
        <v>6508 54 AVENUE</v>
      </c>
      <c r="H144" s="20"/>
      <c r="I144" s="36" t="str">
        <f>SourceTable[[#This Row],[City]]</f>
        <v>Bonnyville</v>
      </c>
      <c r="J144" s="35" t="str">
        <f>RIGHT(SourceTable[[#This Row],[Province]],2)</f>
        <v>AB</v>
      </c>
      <c r="K144" s="35" t="str">
        <f>SourceTable[[#This Row],[Postal Code ]]</f>
        <v>T9N 2G6</v>
      </c>
      <c r="L144" s="16" t="str">
        <f>SourceTable[[#This Row],[PHONE]]</f>
        <v>780-212-0052</v>
      </c>
      <c r="M144" s="16" t="s">
        <v>42</v>
      </c>
      <c r="N144" s="16"/>
      <c r="O144" s="47" t="str">
        <f>IF(TRIM(SourceTable[[#This Row],[Status]])="Closed","&lt;ul&gt;&lt;li&gt;Temporarily closed.&lt;/li&gt;&lt;/ul&gt;","")</f>
        <v/>
      </c>
      <c r="P144" s="47" t="str">
        <f>IF(TRIM(SourceTable[[#This Row],[Status]])="Closed","Closed;Closed;Closed;Closed;Closed;Closed;Closed;","")</f>
        <v/>
      </c>
      <c r="Q144" s="15"/>
      <c r="R144" s="20" t="str">
        <f>IF(SourceTable[[#This Row],[DIESEL EFFICIENT™]]="Yes","Diesel Efficient","")</f>
        <v/>
      </c>
      <c r="S144" s="20" t="str">
        <f>IF(SourceTable[[#This Row],[DIESEL]]="Yes","Diesel","")</f>
        <v>Diesel</v>
      </c>
      <c r="T144" s="20" t="str">
        <f>IF(SourceTable[[#This Row],[DYED DIESEL]]="Yes","Dyed Diesel","")</f>
        <v>Dyed Diesel</v>
      </c>
      <c r="U144" s="20" t="str">
        <f>IF(SourceTable[[#This Row],[GAS AT CARDLOCK]]="Yes","Gas at Cardlock","")</f>
        <v>Gas at Cardlock</v>
      </c>
      <c r="V144" s="20" t="str">
        <f>IF(SourceTable[[#This Row],[DYED GAS AT CARDLOCK]]="Yes","Dyed Gas At Cardlock","")</f>
        <v>Dyed Gas At Cardlock</v>
      </c>
      <c r="W144" s="20" t="str">
        <f>IF(SourceTable[[#This Row],[BULK DEF]]="Yes","Bulk Def","")</f>
        <v>Bulk Def</v>
      </c>
      <c r="X144" s="16" t="str">
        <f>IF(SourceTable[[#This Row],[RESTAURANT]]="Yes","Restaurant","")</f>
        <v/>
      </c>
      <c r="Y144" s="16" t="str">
        <f>IF(SourceTable[[#This Row],[FAST FOOD]]="Yes","Fast Food","")</f>
        <v/>
      </c>
      <c r="Z144" s="16" t="str">
        <f>IF(SourceTable[[#This Row],[PARKING]]="Yes","Parking","")</f>
        <v>Parking</v>
      </c>
      <c r="AA144" s="16" t="str">
        <f>IF(SourceTable[[#This Row],[RESTROOMS]]="Yes","Restrooms","")</f>
        <v/>
      </c>
      <c r="AB144" s="16" t="str">
        <f>IF(SourceTable[[#This Row],[STORE]]="Yes","Store","")</f>
        <v/>
      </c>
      <c r="AC144" s="16" t="str">
        <f>IF(SourceTable[[#This Row],[STORE 24/7]]="Yes","Store 24/7","")</f>
        <v/>
      </c>
      <c r="AD144" s="16" t="str">
        <f>IF(SourceTable[[#This Row],[SHOWERS]]="Yes","Showers","")</f>
        <v/>
      </c>
      <c r="AE144" s="16"/>
      <c r="AF144" s="16"/>
      <c r="AG144" s="16" t="str">
        <f>IF(EssoCL_Locs[[#This Row],[Store Amenities_1]]="","",EssoCL_Locs[[#This Row],[Store Amenities_1]])</f>
        <v/>
      </c>
      <c r="AH144" s="16" t="str">
        <f>IF(EssoCL_Locs[[#This Row],[Store Amenities_2]]="","",EssoCL_Locs[[#This Row],[Store Amenities_2]])</f>
        <v>Diesel</v>
      </c>
      <c r="AI144" s="16" t="str">
        <f>IF(EssoCL_Locs[[#This Row],[Store Amenities_3]]="","",EssoCL_Locs[[#This Row],[Store Amenities_3]])</f>
        <v>Dyed Diesel</v>
      </c>
      <c r="AJ144" s="16" t="str">
        <f>IF(EssoCL_Locs[[#This Row],[Store Amenities_4]]="","",EssoCL_Locs[[#This Row],[Store Amenities_4]])</f>
        <v>Gas at Cardlock</v>
      </c>
      <c r="AK144" s="16" t="str">
        <f>IF(EssoCL_Locs[[#This Row],[Store Amenities_5]]="","",EssoCL_Locs[[#This Row],[Store Amenities_5]])</f>
        <v>Dyed Gas At Cardlock</v>
      </c>
      <c r="AL144" s="16" t="str">
        <f>IF(EssoCL_Locs[[#This Row],[Store Amenities_6]]="","",EssoCL_Locs[[#This Row],[Store Amenities_6]])</f>
        <v>Bulk Def</v>
      </c>
      <c r="AM144" s="16" t="str">
        <f>IF(EssoCL_Locs[[#This Row],[Store Amenities_7]]="","",EssoCL_Locs[[#This Row],[Store Amenities_7]])</f>
        <v/>
      </c>
      <c r="AN144" s="16" t="str">
        <f>IF(EssoCL_Locs[[#This Row],[Store Amenities_8]]="","",EssoCL_Locs[[#This Row],[Store Amenities_8]])</f>
        <v/>
      </c>
      <c r="AO144" s="16" t="str">
        <f>IF(EssoCL_Locs[[#This Row],[Store Amenities_9]]="","",EssoCL_Locs[[#This Row],[Store Amenities_9]])</f>
        <v>Parking</v>
      </c>
      <c r="AP144" s="16" t="str">
        <f>IF(EssoCL_Locs[[#This Row],[Store Amenities_10]]="","",EssoCL_Locs[[#This Row],[Store Amenities_10]])</f>
        <v/>
      </c>
      <c r="AQ144" s="16" t="str">
        <f>IF(EssoCL_Locs[[#This Row],[Store Amenities_11]]="","",EssoCL_Locs[[#This Row],[Store Amenities_11]])</f>
        <v/>
      </c>
      <c r="AR144" s="16" t="str">
        <f>IF(EssoCL_Locs[[#This Row],[Store Amenities_12]]="","",EssoCL_Locs[[#This Row],[Store Amenities_12]])</f>
        <v/>
      </c>
      <c r="AS144" s="16" t="str">
        <f>IF(EssoCL_Locs[[#This Row],[Store Amenities_13]]="","",EssoCL_Locs[[#This Row],[Store Amenities_13]])</f>
        <v/>
      </c>
      <c r="AT144" s="16" t="str">
        <f>IF(EssoCL_Locs[[#This Row],[Store Amenities_14]]="","",EssoCL_Locs[[#This Row],[Store Amenities_14]])</f>
        <v/>
      </c>
      <c r="AU144" s="16" t="str">
        <f>IF(EssoCL_Locs[[#This Row],[Store Amenities_15]]="","",EssoCL_Locs[[#This Row],[Store Amenities_15]])</f>
        <v/>
      </c>
      <c r="AV144" s="16" t="s">
        <v>27</v>
      </c>
      <c r="AX144" s="45" t="str">
        <f t="shared" si="14"/>
        <v>54.27174/-110.77874</v>
      </c>
      <c r="AY144" s="41" t="str">
        <f t="shared" si="12"/>
        <v>[Diesel;Diesel]|[Dyed Diesel;Dyed Diesel]|[Gas at Cardlock;Gas at Cardlock]|[Dyed Gas At Cardlock;Dyed Gas At Cardlock]|[Bulk Def;Bulk Def]|[Parking;Parking]</v>
      </c>
      <c r="AZ144" s="42" t="str">
        <f t="shared" si="13"/>
        <v>[Diesel;Diesel]|[Dyed Diesel;Dyed Diesel]|[Gas at Cardlock;Gas at Cardlock]|[Dyed Gas At Cardlock;Dyed Gas At Cardlock]|[Bulk Def;Bulk Def]|[Parking;Parking]</v>
      </c>
      <c r="BA144" s="14" t="str">
        <f t="shared" si="15"/>
        <v>544222|6508 54 Ave, Bonnyville|544222 - 6508 54 Ave, Bonnyville|54.27174/-110.77874|6508 54 AVENUE||Bonnyville|AB|T9N 2G6|780-212-0052|CA|||||"[Diesel;Diesel]|[Dyed Diesel;Dyed Diesel]|[Gas at Cardlock;Gas at Cardlock]|[Dyed Gas At Cardlock;Dyed Gas At Cardlock]|[Bulk Def;Bulk Def]|[Parking;Parking]"|"[Diesel;Diesel]|[Dyed Diesel;Dyed Diesel]|[Gas at Cardlock;Gas at Cardlock]|[Dyed Gas At Cardlock;Dyed Gas At Cardlock]|[Bulk Def;Bulk Def]|[Parking;Parking]"|E</v>
      </c>
    </row>
    <row r="145" spans="1:53" x14ac:dyDescent="0.35">
      <c r="A145" s="20"/>
      <c r="B145" s="20" t="str">
        <f>TRIM(SourceTable[[#This Row],[EFS
SITE NUMBER]])</f>
        <v>541686</v>
      </c>
      <c r="C145" s="20" t="str">
        <f>SourceTable[[#This Row],[Location Name]]</f>
        <v>Sherwood Park</v>
      </c>
      <c r="D145" s="16" t="str">
        <f>EssoCL_Locs[[#This Row],[LocationID]] &amp; " - " &amp; EssoCL_Locs[[#This Row],[Location Name]]</f>
        <v>541686 - Sherwood Park</v>
      </c>
      <c r="E145" s="35">
        <f>SourceTable[[#This Row],[LATITUDE]]</f>
        <v>53.566380000000002</v>
      </c>
      <c r="F145" s="35">
        <f>SourceTable[[#This Row],[LONGITUDE]]</f>
        <v>-113.32380000000001</v>
      </c>
      <c r="G145" s="35" t="str">
        <f>SourceTable[[#This Row],[Address]]</f>
        <v>28 Strathmoor Dr</v>
      </c>
      <c r="H145" s="20"/>
      <c r="I145" s="36" t="str">
        <f>SourceTable[[#This Row],[City]]</f>
        <v>Sherwood Park</v>
      </c>
      <c r="J145" s="35" t="str">
        <f>RIGHT(SourceTable[[#This Row],[Province]],2)</f>
        <v>AB</v>
      </c>
      <c r="K145" s="35" t="str">
        <f>SourceTable[[#This Row],[Postal Code ]]</f>
        <v>T8H 2B6</v>
      </c>
      <c r="L145" s="16" t="str">
        <f>SourceTable[[#This Row],[PHONE]]</f>
        <v>780 945-9559</v>
      </c>
      <c r="M145" s="16" t="s">
        <v>42</v>
      </c>
      <c r="N145" s="16"/>
      <c r="O145" s="47" t="str">
        <f>IF(TRIM(SourceTable[[#This Row],[Status]])="Closed","&lt;ul&gt;&lt;li&gt;Temporarily closed.&lt;/li&gt;&lt;/ul&gt;","")</f>
        <v/>
      </c>
      <c r="P145" s="47" t="str">
        <f>IF(TRIM(SourceTable[[#This Row],[Status]])="Closed","Closed;Closed;Closed;Closed;Closed;Closed;Closed;","")</f>
        <v/>
      </c>
      <c r="Q145" s="15"/>
      <c r="R145" s="20" t="str">
        <f>IF(SourceTable[[#This Row],[DIESEL EFFICIENT™]]="Yes","Diesel Efficient","")</f>
        <v/>
      </c>
      <c r="S145" s="20" t="str">
        <f>IF(SourceTable[[#This Row],[DIESEL]]="Yes","Diesel","")</f>
        <v>Diesel</v>
      </c>
      <c r="T145" s="20" t="str">
        <f>IF(SourceTable[[#This Row],[DYED DIESEL]]="Yes","Dyed Diesel","")</f>
        <v/>
      </c>
      <c r="U145" s="20" t="str">
        <f>IF(SourceTable[[#This Row],[GAS AT CARDLOCK]]="Yes","Gas at Cardlock","")</f>
        <v>Gas at Cardlock</v>
      </c>
      <c r="V145" s="20" t="str">
        <f>IF(SourceTable[[#This Row],[DYED GAS AT CARDLOCK]]="Yes","Dyed Gas At Cardlock","")</f>
        <v/>
      </c>
      <c r="W145" s="20" t="str">
        <f>IF(SourceTable[[#This Row],[BULK DEF]]="Yes","Bulk Def","")</f>
        <v>Bulk Def</v>
      </c>
      <c r="X145" s="16" t="str">
        <f>IF(SourceTable[[#This Row],[RESTAURANT]]="Yes","Restaurant","")</f>
        <v>Restaurant</v>
      </c>
      <c r="Y145" s="16" t="str">
        <f>IF(SourceTable[[#This Row],[FAST FOOD]]="Yes","Fast Food","")</f>
        <v/>
      </c>
      <c r="Z145" s="16" t="str">
        <f>IF(SourceTable[[#This Row],[PARKING]]="Yes","Parking","")</f>
        <v>Parking</v>
      </c>
      <c r="AA145" s="16" t="str">
        <f>IF(SourceTable[[#This Row],[RESTROOMS]]="Yes","Restrooms","")</f>
        <v/>
      </c>
      <c r="AB145" s="16" t="str">
        <f>IF(SourceTable[[#This Row],[STORE]]="Yes","Store","")</f>
        <v/>
      </c>
      <c r="AC145" s="16" t="str">
        <f>IF(SourceTable[[#This Row],[STORE 24/7]]="Yes","Store 24/7","")</f>
        <v/>
      </c>
      <c r="AD145" s="16" t="str">
        <f>IF(SourceTable[[#This Row],[SHOWERS]]="Yes","Showers","")</f>
        <v/>
      </c>
      <c r="AE145" s="16"/>
      <c r="AF145" s="16"/>
      <c r="AG145" s="16" t="str">
        <f>IF(EssoCL_Locs[[#This Row],[Store Amenities_1]]="","",EssoCL_Locs[[#This Row],[Store Amenities_1]])</f>
        <v/>
      </c>
      <c r="AH145" s="16" t="str">
        <f>IF(EssoCL_Locs[[#This Row],[Store Amenities_2]]="","",EssoCL_Locs[[#This Row],[Store Amenities_2]])</f>
        <v>Diesel</v>
      </c>
      <c r="AI145" s="16" t="str">
        <f>IF(EssoCL_Locs[[#This Row],[Store Amenities_3]]="","",EssoCL_Locs[[#This Row],[Store Amenities_3]])</f>
        <v/>
      </c>
      <c r="AJ145" s="16" t="str">
        <f>IF(EssoCL_Locs[[#This Row],[Store Amenities_4]]="","",EssoCL_Locs[[#This Row],[Store Amenities_4]])</f>
        <v>Gas at Cardlock</v>
      </c>
      <c r="AK145" s="16" t="str">
        <f>IF(EssoCL_Locs[[#This Row],[Store Amenities_5]]="","",EssoCL_Locs[[#This Row],[Store Amenities_5]])</f>
        <v/>
      </c>
      <c r="AL145" s="16" t="str">
        <f>IF(EssoCL_Locs[[#This Row],[Store Amenities_6]]="","",EssoCL_Locs[[#This Row],[Store Amenities_6]])</f>
        <v>Bulk Def</v>
      </c>
      <c r="AM145" s="16" t="str">
        <f>IF(EssoCL_Locs[[#This Row],[Store Amenities_7]]="","",EssoCL_Locs[[#This Row],[Store Amenities_7]])</f>
        <v>Restaurant</v>
      </c>
      <c r="AN145" s="16" t="str">
        <f>IF(EssoCL_Locs[[#This Row],[Store Amenities_8]]="","",EssoCL_Locs[[#This Row],[Store Amenities_8]])</f>
        <v/>
      </c>
      <c r="AO145" s="16" t="str">
        <f>IF(EssoCL_Locs[[#This Row],[Store Amenities_9]]="","",EssoCL_Locs[[#This Row],[Store Amenities_9]])</f>
        <v>Parking</v>
      </c>
      <c r="AP145" s="16" t="str">
        <f>IF(EssoCL_Locs[[#This Row],[Store Amenities_10]]="","",EssoCL_Locs[[#This Row],[Store Amenities_10]])</f>
        <v/>
      </c>
      <c r="AQ145" s="16" t="str">
        <f>IF(EssoCL_Locs[[#This Row],[Store Amenities_11]]="","",EssoCL_Locs[[#This Row],[Store Amenities_11]])</f>
        <v/>
      </c>
      <c r="AR145" s="16" t="str">
        <f>IF(EssoCL_Locs[[#This Row],[Store Amenities_12]]="","",EssoCL_Locs[[#This Row],[Store Amenities_12]])</f>
        <v/>
      </c>
      <c r="AS145" s="16" t="str">
        <f>IF(EssoCL_Locs[[#This Row],[Store Amenities_13]]="","",EssoCL_Locs[[#This Row],[Store Amenities_13]])</f>
        <v/>
      </c>
      <c r="AT145" s="16" t="str">
        <f>IF(EssoCL_Locs[[#This Row],[Store Amenities_14]]="","",EssoCL_Locs[[#This Row],[Store Amenities_14]])</f>
        <v/>
      </c>
      <c r="AU145" s="16" t="str">
        <f>IF(EssoCL_Locs[[#This Row],[Store Amenities_15]]="","",EssoCL_Locs[[#This Row],[Store Amenities_15]])</f>
        <v/>
      </c>
      <c r="AV145" s="16" t="s">
        <v>27</v>
      </c>
      <c r="AX145" s="45" t="str">
        <f t="shared" si="14"/>
        <v>53.56638/-113.3238</v>
      </c>
      <c r="AY145" s="41" t="str">
        <f t="shared" si="12"/>
        <v>[Diesel;Diesel]|[Gas at Cardlock;Gas at Cardlock]|[Bulk Def;Bulk Def]|[Restaurant;Restaurant]|[Parking;Parking]</v>
      </c>
      <c r="AZ145" s="42" t="str">
        <f t="shared" si="13"/>
        <v>[Diesel;Diesel]|[Gas at Cardlock;Gas at Cardlock]|[Bulk Def;Bulk Def]|[Restaurant;Restaurant]|[Parking;Parking]</v>
      </c>
      <c r="BA145" s="14" t="str">
        <f t="shared" si="15"/>
        <v>541686|Sherwood Park|541686 - Sherwood Park|53.56638/-113.3238|28 Strathmoor Dr||Sherwood Park|AB|T8H 2B6|780 945-9559|CA|||||"[Diesel;Diesel]|[Gas at Cardlock;Gas at Cardlock]|[Bulk Def;Bulk Def]|[Restaurant;Restaurant]|[Parking;Parking]"|"[Diesel;Diesel]|[Gas at Cardlock;Gas at Cardlock]|[Bulk Def;Bulk Def]|[Restaurant;Restaurant]|[Parking;Parking]"|E</v>
      </c>
    </row>
    <row r="146" spans="1:53" x14ac:dyDescent="0.35">
      <c r="A146" s="20"/>
      <c r="B146" s="20" t="str">
        <f>TRIM(SourceTable[[#This Row],[EFS
SITE NUMBER]])</f>
        <v>550975</v>
      </c>
      <c r="C146" s="20" t="str">
        <f>SourceTable[[#This Row],[Location Name]]</f>
        <v>Esso Hinton</v>
      </c>
      <c r="D146" s="16" t="str">
        <f>EssoCL_Locs[[#This Row],[LocationID]] &amp; " - " &amp; EssoCL_Locs[[#This Row],[Location Name]]</f>
        <v>550975 - Esso Hinton</v>
      </c>
      <c r="E146" s="35" t="str">
        <f>SourceTable[[#This Row],[LATITUDE]]</f>
        <v>53.40563</v>
      </c>
      <c r="F146" s="35" t="str">
        <f>SourceTable[[#This Row],[LONGITUDE]]</f>
        <v>-117.58274</v>
      </c>
      <c r="G146" s="35" t="str">
        <f>SourceTable[[#This Row],[Address]]</f>
        <v>246 Kelley Road</v>
      </c>
      <c r="H146" s="20"/>
      <c r="I146" s="36" t="str">
        <f>SourceTable[[#This Row],[City]]</f>
        <v>Hinton</v>
      </c>
      <c r="J146" s="35" t="str">
        <f>RIGHT(SourceTable[[#This Row],[Province]],2)</f>
        <v>AB</v>
      </c>
      <c r="K146" s="35" t="str">
        <f>SourceTable[[#This Row],[Postal Code ]]</f>
        <v>T7V 1H2</v>
      </c>
      <c r="L146" s="16" t="str">
        <f>SourceTable[[#This Row],[PHONE]]</f>
        <v>(780) 212-0052</v>
      </c>
      <c r="M146" s="16" t="s">
        <v>42</v>
      </c>
      <c r="N146" s="16"/>
      <c r="O146" s="47" t="str">
        <f>IF(TRIM(SourceTable[[#This Row],[Status]])="Closed","&lt;ul&gt;&lt;li&gt;Temporarily closed.&lt;/li&gt;&lt;/ul&gt;","")</f>
        <v/>
      </c>
      <c r="P146" s="47" t="str">
        <f>IF(TRIM(SourceTable[[#This Row],[Status]])="Closed","Closed;Closed;Closed;Closed;Closed;Closed;Closed;","")</f>
        <v/>
      </c>
      <c r="Q146" s="15"/>
      <c r="R146" s="20" t="str">
        <f>IF(SourceTable[[#This Row],[DIESEL EFFICIENT™]]="Yes","Diesel Efficient","")</f>
        <v/>
      </c>
      <c r="S146" s="20" t="str">
        <f>IF(SourceTable[[#This Row],[DIESEL]]="Yes","Diesel","")</f>
        <v>Diesel</v>
      </c>
      <c r="T146" s="20" t="str">
        <f>IF(SourceTable[[#This Row],[DYED DIESEL]]="Yes","Dyed Diesel","")</f>
        <v>Dyed Diesel</v>
      </c>
      <c r="U146" s="20" t="str">
        <f>IF(SourceTable[[#This Row],[GAS AT CARDLOCK]]="Yes","Gas at Cardlock","")</f>
        <v/>
      </c>
      <c r="V146" s="20" t="str">
        <f>IF(SourceTable[[#This Row],[DYED GAS AT CARDLOCK]]="Yes","Dyed Gas At Cardlock","")</f>
        <v/>
      </c>
      <c r="W146" s="20" t="str">
        <f>IF(SourceTable[[#This Row],[BULK DEF]]="Yes","Bulk Def","")</f>
        <v/>
      </c>
      <c r="X146" s="16" t="str">
        <f>IF(SourceTable[[#This Row],[RESTAURANT]]="Yes","Restaurant","")</f>
        <v/>
      </c>
      <c r="Y146" s="16" t="str">
        <f>IF(SourceTable[[#This Row],[FAST FOOD]]="Yes","Fast Food","")</f>
        <v/>
      </c>
      <c r="Z146" s="16" t="str">
        <f>IF(SourceTable[[#This Row],[PARKING]]="Yes","Parking","")</f>
        <v/>
      </c>
      <c r="AA146" s="16" t="str">
        <f>IF(SourceTable[[#This Row],[RESTROOMS]]="Yes","Restrooms","")</f>
        <v/>
      </c>
      <c r="AB146" s="16" t="str">
        <f>IF(SourceTable[[#This Row],[STORE]]="Yes","Store","")</f>
        <v/>
      </c>
      <c r="AC146" s="16" t="str">
        <f>IF(SourceTable[[#This Row],[STORE 24/7]]="Yes","Store 24/7","")</f>
        <v/>
      </c>
      <c r="AD146" s="16" t="str">
        <f>IF(SourceTable[[#This Row],[SHOWERS]]="Yes","Showers","")</f>
        <v/>
      </c>
      <c r="AE146" s="16"/>
      <c r="AF146" s="16"/>
      <c r="AG146" s="16" t="str">
        <f>IF(EssoCL_Locs[[#This Row],[Store Amenities_1]]="","",EssoCL_Locs[[#This Row],[Store Amenities_1]])</f>
        <v/>
      </c>
      <c r="AH146" s="16" t="str">
        <f>IF(EssoCL_Locs[[#This Row],[Store Amenities_2]]="","",EssoCL_Locs[[#This Row],[Store Amenities_2]])</f>
        <v>Diesel</v>
      </c>
      <c r="AI146" s="16" t="str">
        <f>IF(EssoCL_Locs[[#This Row],[Store Amenities_3]]="","",EssoCL_Locs[[#This Row],[Store Amenities_3]])</f>
        <v>Dyed Diesel</v>
      </c>
      <c r="AJ146" s="16" t="str">
        <f>IF(EssoCL_Locs[[#This Row],[Store Amenities_4]]="","",EssoCL_Locs[[#This Row],[Store Amenities_4]])</f>
        <v/>
      </c>
      <c r="AK146" s="16" t="str">
        <f>IF(EssoCL_Locs[[#This Row],[Store Amenities_5]]="","",EssoCL_Locs[[#This Row],[Store Amenities_5]])</f>
        <v/>
      </c>
      <c r="AL146" s="16" t="str">
        <f>IF(EssoCL_Locs[[#This Row],[Store Amenities_6]]="","",EssoCL_Locs[[#This Row],[Store Amenities_6]])</f>
        <v/>
      </c>
      <c r="AM146" s="16" t="str">
        <f>IF(EssoCL_Locs[[#This Row],[Store Amenities_7]]="","",EssoCL_Locs[[#This Row],[Store Amenities_7]])</f>
        <v/>
      </c>
      <c r="AN146" s="16" t="str">
        <f>IF(EssoCL_Locs[[#This Row],[Store Amenities_8]]="","",EssoCL_Locs[[#This Row],[Store Amenities_8]])</f>
        <v/>
      </c>
      <c r="AO146" s="16" t="str">
        <f>IF(EssoCL_Locs[[#This Row],[Store Amenities_9]]="","",EssoCL_Locs[[#This Row],[Store Amenities_9]])</f>
        <v/>
      </c>
      <c r="AP146" s="16" t="str">
        <f>IF(EssoCL_Locs[[#This Row],[Store Amenities_10]]="","",EssoCL_Locs[[#This Row],[Store Amenities_10]])</f>
        <v/>
      </c>
      <c r="AQ146" s="16" t="str">
        <f>IF(EssoCL_Locs[[#This Row],[Store Amenities_11]]="","",EssoCL_Locs[[#This Row],[Store Amenities_11]])</f>
        <v/>
      </c>
      <c r="AR146" s="16" t="str">
        <f>IF(EssoCL_Locs[[#This Row],[Store Amenities_12]]="","",EssoCL_Locs[[#This Row],[Store Amenities_12]])</f>
        <v/>
      </c>
      <c r="AS146" s="16" t="str">
        <f>IF(EssoCL_Locs[[#This Row],[Store Amenities_13]]="","",EssoCL_Locs[[#This Row],[Store Amenities_13]])</f>
        <v/>
      </c>
      <c r="AT146" s="16" t="str">
        <f>IF(EssoCL_Locs[[#This Row],[Store Amenities_14]]="","",EssoCL_Locs[[#This Row],[Store Amenities_14]])</f>
        <v/>
      </c>
      <c r="AU146" s="16" t="str">
        <f>IF(EssoCL_Locs[[#This Row],[Store Amenities_15]]="","",EssoCL_Locs[[#This Row],[Store Amenities_15]])</f>
        <v/>
      </c>
      <c r="AV146" s="16" t="s">
        <v>27</v>
      </c>
      <c r="AX146" s="45" t="str">
        <f t="shared" si="14"/>
        <v>53.40563/-117.58274</v>
      </c>
      <c r="AY146" s="41" t="str">
        <f t="shared" si="12"/>
        <v>[Diesel;Diesel]|[Dyed Diesel;Dyed Diesel]</v>
      </c>
      <c r="AZ146" s="42" t="str">
        <f t="shared" si="13"/>
        <v>[Diesel;Diesel]|[Dyed Diesel;Dyed Diesel]</v>
      </c>
      <c r="BA146" s="14" t="str">
        <f t="shared" si="15"/>
        <v>550975|Esso Hinton|550975 - Esso Hinton|53.40563/-117.58274|246 Kelley Road||Hinton|AB|T7V 1H2|(780) 212-0052|CA|||||"[Diesel;Diesel]|[Dyed Diesel;Dyed Diesel]"|"[Diesel;Diesel]|[Dyed Diesel;Dyed Diesel]"|E</v>
      </c>
    </row>
    <row r="147" spans="1:53" x14ac:dyDescent="0.35">
      <c r="A147" s="20"/>
      <c r="B147" s="20" t="str">
        <f>TRIM(SourceTable[[#This Row],[EFS
SITE NUMBER]])</f>
        <v>522409</v>
      </c>
      <c r="C147" s="20" t="str">
        <f>SourceTable[[#This Row],[Location Name]]</f>
        <v>Williams Lake</v>
      </c>
      <c r="D147" s="16" t="str">
        <f>EssoCL_Locs[[#This Row],[LocationID]] &amp; " - " &amp; EssoCL_Locs[[#This Row],[Location Name]]</f>
        <v>522409 - Williams Lake</v>
      </c>
      <c r="E147" s="35">
        <f>SourceTable[[#This Row],[LATITUDE]]</f>
        <v>52.135553999999999</v>
      </c>
      <c r="F147" s="35">
        <f>SourceTable[[#This Row],[LONGITUDE]]</f>
        <v>-122.15111400000001</v>
      </c>
      <c r="G147" s="35" t="str">
        <f>SourceTable[[#This Row],[Address]]</f>
        <v>645 Mackenzie Ave N</v>
      </c>
      <c r="H147" s="20"/>
      <c r="I147" s="36" t="str">
        <f>SourceTable[[#This Row],[City]]</f>
        <v>Williams Lake</v>
      </c>
      <c r="J147" s="35" t="str">
        <f>RIGHT(SourceTable[[#This Row],[Province]],2)</f>
        <v>BC</v>
      </c>
      <c r="K147" s="35" t="str">
        <f>SourceTable[[#This Row],[Postal Code ]]</f>
        <v>V2G 1N9</v>
      </c>
      <c r="L147" s="16" t="str">
        <f>SourceTable[[#This Row],[PHONE]]</f>
        <v>250-392-2979</v>
      </c>
      <c r="M147" s="16" t="s">
        <v>42</v>
      </c>
      <c r="N147" s="16"/>
      <c r="O147" s="47" t="str">
        <f>IF(TRIM(SourceTable[[#This Row],[Status]])="Closed","&lt;ul&gt;&lt;li&gt;Temporarily closed.&lt;/li&gt;&lt;/ul&gt;","")</f>
        <v/>
      </c>
      <c r="P147" s="47" t="str">
        <f>IF(TRIM(SourceTable[[#This Row],[Status]])="Closed","Closed;Closed;Closed;Closed;Closed;Closed;Closed;","")</f>
        <v/>
      </c>
      <c r="Q147" s="15"/>
      <c r="R147" s="20" t="str">
        <f>IF(SourceTable[[#This Row],[DIESEL EFFICIENT™]]="Yes","Diesel Efficient","")</f>
        <v/>
      </c>
      <c r="S147" s="20" t="str">
        <f>IF(SourceTable[[#This Row],[DIESEL]]="Yes","Diesel","")</f>
        <v>Diesel</v>
      </c>
      <c r="T147" s="20" t="str">
        <f>IF(SourceTable[[#This Row],[DYED DIESEL]]="Yes","Dyed Diesel","")</f>
        <v>Dyed Diesel</v>
      </c>
      <c r="U147" s="20" t="str">
        <f>IF(SourceTable[[#This Row],[GAS AT CARDLOCK]]="Yes","Gas at Cardlock","")</f>
        <v>Gas at Cardlock</v>
      </c>
      <c r="V147" s="20" t="str">
        <f>IF(SourceTable[[#This Row],[DYED GAS AT CARDLOCK]]="Yes","Dyed Gas At Cardlock","")</f>
        <v>Dyed Gas At Cardlock</v>
      </c>
      <c r="W147" s="20" t="str">
        <f>IF(SourceTable[[#This Row],[BULK DEF]]="Yes","Bulk Def","")</f>
        <v/>
      </c>
      <c r="X147" s="16" t="str">
        <f>IF(SourceTable[[#This Row],[RESTAURANT]]="Yes","Restaurant","")</f>
        <v/>
      </c>
      <c r="Y147" s="16" t="str">
        <f>IF(SourceTable[[#This Row],[FAST FOOD]]="Yes","Fast Food","")</f>
        <v/>
      </c>
      <c r="Z147" s="16" t="str">
        <f>IF(SourceTable[[#This Row],[PARKING]]="Yes","Parking","")</f>
        <v/>
      </c>
      <c r="AA147" s="16" t="str">
        <f>IF(SourceTable[[#This Row],[RESTROOMS]]="Yes","Restrooms","")</f>
        <v/>
      </c>
      <c r="AB147" s="16" t="str">
        <f>IF(SourceTable[[#This Row],[STORE]]="Yes","Store","")</f>
        <v/>
      </c>
      <c r="AC147" s="16" t="str">
        <f>IF(SourceTable[[#This Row],[STORE 24/7]]="Yes","Store 24/7","")</f>
        <v/>
      </c>
      <c r="AD147" s="16" t="str">
        <f>IF(SourceTable[[#This Row],[SHOWERS]]="Yes","Showers","")</f>
        <v/>
      </c>
      <c r="AE147" s="16"/>
      <c r="AF147" s="16"/>
      <c r="AG147" s="16" t="str">
        <f>IF(EssoCL_Locs[[#This Row],[Store Amenities_1]]="","",EssoCL_Locs[[#This Row],[Store Amenities_1]])</f>
        <v/>
      </c>
      <c r="AH147" s="16" t="str">
        <f>IF(EssoCL_Locs[[#This Row],[Store Amenities_2]]="","",EssoCL_Locs[[#This Row],[Store Amenities_2]])</f>
        <v>Diesel</v>
      </c>
      <c r="AI147" s="16" t="str">
        <f>IF(EssoCL_Locs[[#This Row],[Store Amenities_3]]="","",EssoCL_Locs[[#This Row],[Store Amenities_3]])</f>
        <v>Dyed Diesel</v>
      </c>
      <c r="AJ147" s="16" t="str">
        <f>IF(EssoCL_Locs[[#This Row],[Store Amenities_4]]="","",EssoCL_Locs[[#This Row],[Store Amenities_4]])</f>
        <v>Gas at Cardlock</v>
      </c>
      <c r="AK147" s="16" t="str">
        <f>IF(EssoCL_Locs[[#This Row],[Store Amenities_5]]="","",EssoCL_Locs[[#This Row],[Store Amenities_5]])</f>
        <v>Dyed Gas At Cardlock</v>
      </c>
      <c r="AL147" s="16" t="str">
        <f>IF(EssoCL_Locs[[#This Row],[Store Amenities_6]]="","",EssoCL_Locs[[#This Row],[Store Amenities_6]])</f>
        <v/>
      </c>
      <c r="AM147" s="16" t="str">
        <f>IF(EssoCL_Locs[[#This Row],[Store Amenities_7]]="","",EssoCL_Locs[[#This Row],[Store Amenities_7]])</f>
        <v/>
      </c>
      <c r="AN147" s="16" t="str">
        <f>IF(EssoCL_Locs[[#This Row],[Store Amenities_8]]="","",EssoCL_Locs[[#This Row],[Store Amenities_8]])</f>
        <v/>
      </c>
      <c r="AO147" s="16" t="str">
        <f>IF(EssoCL_Locs[[#This Row],[Store Amenities_9]]="","",EssoCL_Locs[[#This Row],[Store Amenities_9]])</f>
        <v/>
      </c>
      <c r="AP147" s="16" t="str">
        <f>IF(EssoCL_Locs[[#This Row],[Store Amenities_10]]="","",EssoCL_Locs[[#This Row],[Store Amenities_10]])</f>
        <v/>
      </c>
      <c r="AQ147" s="16" t="str">
        <f>IF(EssoCL_Locs[[#This Row],[Store Amenities_11]]="","",EssoCL_Locs[[#This Row],[Store Amenities_11]])</f>
        <v/>
      </c>
      <c r="AR147" s="16" t="str">
        <f>IF(EssoCL_Locs[[#This Row],[Store Amenities_12]]="","",EssoCL_Locs[[#This Row],[Store Amenities_12]])</f>
        <v/>
      </c>
      <c r="AS147" s="16" t="str">
        <f>IF(EssoCL_Locs[[#This Row],[Store Amenities_13]]="","",EssoCL_Locs[[#This Row],[Store Amenities_13]])</f>
        <v/>
      </c>
      <c r="AT147" s="16" t="str">
        <f>IF(EssoCL_Locs[[#This Row],[Store Amenities_14]]="","",EssoCL_Locs[[#This Row],[Store Amenities_14]])</f>
        <v/>
      </c>
      <c r="AU147" s="16" t="str">
        <f>IF(EssoCL_Locs[[#This Row],[Store Amenities_15]]="","",EssoCL_Locs[[#This Row],[Store Amenities_15]])</f>
        <v/>
      </c>
      <c r="AV147" s="16" t="s">
        <v>27</v>
      </c>
      <c r="AX147" s="45" t="str">
        <f t="shared" si="14"/>
        <v>52.135554/-122.151114</v>
      </c>
      <c r="AY147" s="41" t="str">
        <f t="shared" si="12"/>
        <v>[Diesel;Diesel]|[Dyed Diesel;Dyed Diesel]|[Gas at Cardlock;Gas at Cardlock]|[Dyed Gas At Cardlock;Dyed Gas At Cardlock]</v>
      </c>
      <c r="AZ147" s="42" t="str">
        <f t="shared" si="13"/>
        <v>[Diesel;Diesel]|[Dyed Diesel;Dyed Diesel]|[Gas at Cardlock;Gas at Cardlock]|[Dyed Gas At Cardlock;Dyed Gas At Cardlock]</v>
      </c>
      <c r="BA147" s="14" t="str">
        <f t="shared" si="15"/>
        <v>522409|Williams Lake|522409 - Williams Lake|52.135554/-122.151114|645 Mackenzie Ave N||Williams Lake|BC|V2G 1N9|250-392-2979|CA|||||"[Diesel;Diesel]|[Dyed Diesel;Dyed Diesel]|[Gas at Cardlock;Gas at Cardlock]|[Dyed Gas At Cardlock;Dyed Gas At Cardlock]"|"[Diesel;Diesel]|[Dyed Diesel;Dyed Diesel]|[Gas at Cardlock;Gas at Cardlock]|[Dyed Gas At Cardlock;Dyed Gas At Cardlock]"|E</v>
      </c>
    </row>
    <row r="148" spans="1:53" x14ac:dyDescent="0.35">
      <c r="A148" s="20"/>
      <c r="B148" s="20" t="str">
        <f>TRIM(SourceTable[[#This Row],[EFS
SITE NUMBER]])</f>
        <v>519359</v>
      </c>
      <c r="C148" s="20" t="str">
        <f>SourceTable[[#This Row],[Location Name]]</f>
        <v>Prince George Great Street</v>
      </c>
      <c r="D148" s="16" t="str">
        <f>EssoCL_Locs[[#This Row],[LocationID]] &amp; " - " &amp; EssoCL_Locs[[#This Row],[Location Name]]</f>
        <v>519359 - Prince George Great Street</v>
      </c>
      <c r="E148" s="35">
        <f>SourceTable[[#This Row],[LATITUDE]]</f>
        <v>53.877015</v>
      </c>
      <c r="F148" s="35">
        <f>SourceTable[[#This Row],[LONGITUDE]]</f>
        <v>-122.73781</v>
      </c>
      <c r="G148" s="35" t="str">
        <f>SourceTable[[#This Row],[Address]]</f>
        <v>1085 Great Street</v>
      </c>
      <c r="H148" s="20"/>
      <c r="I148" s="36" t="str">
        <f>SourceTable[[#This Row],[City]]</f>
        <v>Prince George</v>
      </c>
      <c r="J148" s="35" t="str">
        <f>RIGHT(SourceTable[[#This Row],[Province]],2)</f>
        <v>BC</v>
      </c>
      <c r="K148" s="35" t="str">
        <f>SourceTable[[#This Row],[Postal Code ]]</f>
        <v>V2N 2K8</v>
      </c>
      <c r="L148" s="16" t="str">
        <f>SourceTable[[#This Row],[PHONE]]</f>
        <v>250-563-1725</v>
      </c>
      <c r="M148" s="16" t="s">
        <v>42</v>
      </c>
      <c r="N148" s="16"/>
      <c r="O148" s="47" t="str">
        <f>IF(TRIM(SourceTable[[#This Row],[Status]])="Closed","&lt;ul&gt;&lt;li&gt;Temporarily closed.&lt;/li&gt;&lt;/ul&gt;","")</f>
        <v/>
      </c>
      <c r="P148" s="47" t="str">
        <f>IF(TRIM(SourceTable[[#This Row],[Status]])="Closed","Closed;Closed;Closed;Closed;Closed;Closed;Closed;","")</f>
        <v/>
      </c>
      <c r="Q148" s="15"/>
      <c r="R148" s="20" t="str">
        <f>IF(SourceTable[[#This Row],[DIESEL EFFICIENT™]]="Yes","Diesel Efficient","")</f>
        <v/>
      </c>
      <c r="S148" s="20" t="str">
        <f>IF(SourceTable[[#This Row],[DIESEL]]="Yes","Diesel","")</f>
        <v>Diesel</v>
      </c>
      <c r="T148" s="20" t="str">
        <f>IF(SourceTable[[#This Row],[DYED DIESEL]]="Yes","Dyed Diesel","")</f>
        <v>Dyed Diesel</v>
      </c>
      <c r="U148" s="20" t="str">
        <f>IF(SourceTable[[#This Row],[GAS AT CARDLOCK]]="Yes","Gas at Cardlock","")</f>
        <v>Gas at Cardlock</v>
      </c>
      <c r="V148" s="20" t="str">
        <f>IF(SourceTable[[#This Row],[DYED GAS AT CARDLOCK]]="Yes","Dyed Gas At Cardlock","")</f>
        <v/>
      </c>
      <c r="W148" s="20" t="str">
        <f>IF(SourceTable[[#This Row],[BULK DEF]]="Yes","Bulk Def","")</f>
        <v>Bulk Def</v>
      </c>
      <c r="X148" s="16" t="str">
        <f>IF(SourceTable[[#This Row],[RESTAURANT]]="Yes","Restaurant","")</f>
        <v>Restaurant</v>
      </c>
      <c r="Y148" s="16" t="str">
        <f>IF(SourceTable[[#This Row],[FAST FOOD]]="Yes","Fast Food","")</f>
        <v/>
      </c>
      <c r="Z148" s="16" t="str">
        <f>IF(SourceTable[[#This Row],[PARKING]]="Yes","Parking","")</f>
        <v/>
      </c>
      <c r="AA148" s="16" t="str">
        <f>IF(SourceTable[[#This Row],[RESTROOMS]]="Yes","Restrooms","")</f>
        <v>Restrooms</v>
      </c>
      <c r="AB148" s="16" t="str">
        <f>IF(SourceTable[[#This Row],[STORE]]="Yes","Store","")</f>
        <v>Store</v>
      </c>
      <c r="AC148" s="16" t="str">
        <f>IF(SourceTable[[#This Row],[STORE 24/7]]="Yes","Store 24/7","")</f>
        <v/>
      </c>
      <c r="AD148" s="16" t="str">
        <f>IF(SourceTable[[#This Row],[SHOWERS]]="Yes","Showers","")</f>
        <v/>
      </c>
      <c r="AE148" s="16"/>
      <c r="AF148" s="16"/>
      <c r="AG148" s="16" t="str">
        <f>IF(EssoCL_Locs[[#This Row],[Store Amenities_1]]="","",EssoCL_Locs[[#This Row],[Store Amenities_1]])</f>
        <v/>
      </c>
      <c r="AH148" s="16" t="str">
        <f>IF(EssoCL_Locs[[#This Row],[Store Amenities_2]]="","",EssoCL_Locs[[#This Row],[Store Amenities_2]])</f>
        <v>Diesel</v>
      </c>
      <c r="AI148" s="16" t="str">
        <f>IF(EssoCL_Locs[[#This Row],[Store Amenities_3]]="","",EssoCL_Locs[[#This Row],[Store Amenities_3]])</f>
        <v>Dyed Diesel</v>
      </c>
      <c r="AJ148" s="16" t="str">
        <f>IF(EssoCL_Locs[[#This Row],[Store Amenities_4]]="","",EssoCL_Locs[[#This Row],[Store Amenities_4]])</f>
        <v>Gas at Cardlock</v>
      </c>
      <c r="AK148" s="16" t="str">
        <f>IF(EssoCL_Locs[[#This Row],[Store Amenities_5]]="","",EssoCL_Locs[[#This Row],[Store Amenities_5]])</f>
        <v/>
      </c>
      <c r="AL148" s="16" t="str">
        <f>IF(EssoCL_Locs[[#This Row],[Store Amenities_6]]="","",EssoCL_Locs[[#This Row],[Store Amenities_6]])</f>
        <v>Bulk Def</v>
      </c>
      <c r="AM148" s="16" t="str">
        <f>IF(EssoCL_Locs[[#This Row],[Store Amenities_7]]="","",EssoCL_Locs[[#This Row],[Store Amenities_7]])</f>
        <v>Restaurant</v>
      </c>
      <c r="AN148" s="16" t="str">
        <f>IF(EssoCL_Locs[[#This Row],[Store Amenities_8]]="","",EssoCL_Locs[[#This Row],[Store Amenities_8]])</f>
        <v/>
      </c>
      <c r="AO148" s="16" t="str">
        <f>IF(EssoCL_Locs[[#This Row],[Store Amenities_9]]="","",EssoCL_Locs[[#This Row],[Store Amenities_9]])</f>
        <v/>
      </c>
      <c r="AP148" s="16" t="str">
        <f>IF(EssoCL_Locs[[#This Row],[Store Amenities_10]]="","",EssoCL_Locs[[#This Row],[Store Amenities_10]])</f>
        <v>Restrooms</v>
      </c>
      <c r="AQ148" s="16" t="str">
        <f>IF(EssoCL_Locs[[#This Row],[Store Amenities_11]]="","",EssoCL_Locs[[#This Row],[Store Amenities_11]])</f>
        <v>Store</v>
      </c>
      <c r="AR148" s="16" t="str">
        <f>IF(EssoCL_Locs[[#This Row],[Store Amenities_12]]="","",EssoCL_Locs[[#This Row],[Store Amenities_12]])</f>
        <v/>
      </c>
      <c r="AS148" s="16" t="str">
        <f>IF(EssoCL_Locs[[#This Row],[Store Amenities_13]]="","",EssoCL_Locs[[#This Row],[Store Amenities_13]])</f>
        <v/>
      </c>
      <c r="AT148" s="16" t="str">
        <f>IF(EssoCL_Locs[[#This Row],[Store Amenities_14]]="","",EssoCL_Locs[[#This Row],[Store Amenities_14]])</f>
        <v/>
      </c>
      <c r="AU148" s="16" t="str">
        <f>IF(EssoCL_Locs[[#This Row],[Store Amenities_15]]="","",EssoCL_Locs[[#This Row],[Store Amenities_15]])</f>
        <v/>
      </c>
      <c r="AV148" s="16" t="s">
        <v>27</v>
      </c>
      <c r="AX148" s="45" t="str">
        <f t="shared" si="14"/>
        <v>53.877015/-122.73781</v>
      </c>
      <c r="AY148" s="41" t="str">
        <f t="shared" si="12"/>
        <v>[Diesel;Diesel]|[Dyed Diesel;Dyed Diesel]|[Gas at Cardlock;Gas at Cardlock]|[Bulk Def;Bulk Def]|[Restaurant;Restaurant]|[Restrooms;Restrooms]|[Store;Store]</v>
      </c>
      <c r="AZ148" s="42" t="str">
        <f t="shared" si="13"/>
        <v>[Diesel;Diesel]|[Dyed Diesel;Dyed Diesel]|[Gas at Cardlock;Gas at Cardlock]|[Bulk Def;Bulk Def]|[Restaurant;Restaurant]|[Restrooms;Restrooms]|[Store;Store]</v>
      </c>
      <c r="BA148" s="14" t="str">
        <f t="shared" si="15"/>
        <v>519359|Prince George Great Street|519359 - Prince George Great Street|53.877015/-122.73781|1085 Great Street||Prince George|BC|V2N 2K8|250-563-1725|CA|||||"[Diesel;Diesel]|[Dyed Diesel;Dyed Diesel]|[Gas at Cardlock;Gas at Cardlock]|[Bulk Def;Bulk Def]|[Restaurant;Restaurant]|[Restrooms;Restrooms]|[Store;Store]"|"[Diesel;Diesel]|[Dyed Diesel;Dyed Diesel]|[Gas at Cardlock;Gas at Cardlock]|[Bulk Def;Bulk Def]|[Restaurant;Restaurant]|[Restrooms;Restrooms]|[Store;Store]"|E</v>
      </c>
    </row>
    <row r="149" spans="1:53" x14ac:dyDescent="0.35">
      <c r="A149" s="20"/>
      <c r="B149" s="20" t="str">
        <f>TRIM(SourceTable[[#This Row],[EFS
SITE NUMBER]])</f>
        <v>544912</v>
      </c>
      <c r="C149" s="20" t="str">
        <f>SourceTable[[#This Row],[Location Name]]</f>
        <v>Wheatland County (Origin Industrial Park)</v>
      </c>
      <c r="D149" s="16" t="str">
        <f>EssoCL_Locs[[#This Row],[LocationID]] &amp; " - " &amp; EssoCL_Locs[[#This Row],[Location Name]]</f>
        <v>544912 - Wheatland County (Origin Industrial Park)</v>
      </c>
      <c r="E149" s="35">
        <f>SourceTable[[#This Row],[LATITUDE]]</f>
        <v>51.035657700000002</v>
      </c>
      <c r="F149" s="35">
        <f>SourceTable[[#This Row],[LONGITUDE]]</f>
        <v>-113.629436</v>
      </c>
      <c r="G149" s="35" t="str">
        <f>SourceTable[[#This Row],[Address]]</f>
        <v>6 Durum Dr</v>
      </c>
      <c r="H149" s="20"/>
      <c r="I149" s="36" t="str">
        <f>SourceTable[[#This Row],[City]]</f>
        <v>Wheatland County</v>
      </c>
      <c r="J149" s="35" t="str">
        <f>RIGHT(SourceTable[[#This Row],[Province]],2)</f>
        <v>AB</v>
      </c>
      <c r="K149" s="35" t="str">
        <f>SourceTable[[#This Row],[Postal Code ]]</f>
        <v>T1P 0R7</v>
      </c>
      <c r="L149" s="16" t="str">
        <f>SourceTable[[#This Row],[PHONE]]</f>
        <v>587-871-0247</v>
      </c>
      <c r="M149" s="16" t="s">
        <v>42</v>
      </c>
      <c r="N149" s="16"/>
      <c r="O149" s="47" t="str">
        <f>IF(TRIM(SourceTable[[#This Row],[Status]])="Closed","&lt;ul&gt;&lt;li&gt;Temporarily closed.&lt;/li&gt;&lt;/ul&gt;","")</f>
        <v>&lt;ul&gt;&lt;li&gt;Temporarily closed.&lt;/li&gt;&lt;/ul&gt;</v>
      </c>
      <c r="P149" s="47" t="str">
        <f>IF(TRIM(SourceTable[[#This Row],[Status]])="Closed","Closed;Closed;Closed;Closed;Closed;Closed;Closed;","")</f>
        <v>Closed;Closed;Closed;Closed;Closed;Closed;Closed;</v>
      </c>
      <c r="Q149" s="15"/>
      <c r="R149" s="20" t="str">
        <f>IF(SourceTable[[#This Row],[DIESEL EFFICIENT™]]="Yes","Diesel Efficient","")</f>
        <v>Diesel Efficient</v>
      </c>
      <c r="S149" s="20" t="str">
        <f>IF(SourceTable[[#This Row],[DIESEL]]="Yes","Diesel","")</f>
        <v>Diesel</v>
      </c>
      <c r="T149" s="20" t="str">
        <f>IF(SourceTable[[#This Row],[DYED DIESEL]]="Yes","Dyed Diesel","")</f>
        <v/>
      </c>
      <c r="U149" s="20" t="str">
        <f>IF(SourceTable[[#This Row],[GAS AT CARDLOCK]]="Yes","Gas at Cardlock","")</f>
        <v>Gas at Cardlock</v>
      </c>
      <c r="V149" s="20" t="str">
        <f>IF(SourceTable[[#This Row],[DYED GAS AT CARDLOCK]]="Yes","Dyed Gas At Cardlock","")</f>
        <v/>
      </c>
      <c r="W149" s="20" t="str">
        <f>IF(SourceTable[[#This Row],[BULK DEF]]="Yes","Bulk Def","")</f>
        <v>Bulk Def</v>
      </c>
      <c r="X149" s="16" t="str">
        <f>IF(SourceTable[[#This Row],[RESTAURANT]]="Yes","Restaurant","")</f>
        <v/>
      </c>
      <c r="Y149" s="16" t="str">
        <f>IF(SourceTable[[#This Row],[FAST FOOD]]="Yes","Fast Food","")</f>
        <v>Fast Food</v>
      </c>
      <c r="Z149" s="16" t="str">
        <f>IF(SourceTable[[#This Row],[PARKING]]="Yes","Parking","")</f>
        <v>Parking</v>
      </c>
      <c r="AA149" s="16" t="str">
        <f>IF(SourceTable[[#This Row],[RESTROOMS]]="Yes","Restrooms","")</f>
        <v>Restrooms</v>
      </c>
      <c r="AB149" s="16" t="str">
        <f>IF(SourceTable[[#This Row],[STORE]]="Yes","Store","")</f>
        <v/>
      </c>
      <c r="AC149" s="16" t="str">
        <f>IF(SourceTable[[#This Row],[STORE 24/7]]="Yes","Store 24/7","")</f>
        <v>Store 24/7</v>
      </c>
      <c r="AD149" s="16" t="str">
        <f>IF(SourceTable[[#This Row],[SHOWERS]]="Yes","Showers","")</f>
        <v/>
      </c>
      <c r="AE149" s="16"/>
      <c r="AF149" s="16"/>
      <c r="AG149" s="16" t="str">
        <f>IF(EssoCL_Locs[[#This Row],[Store Amenities_1]]="","",EssoCL_Locs[[#This Row],[Store Amenities_1]])</f>
        <v>Diesel Efficient</v>
      </c>
      <c r="AH149" s="16" t="str">
        <f>IF(EssoCL_Locs[[#This Row],[Store Amenities_2]]="","",EssoCL_Locs[[#This Row],[Store Amenities_2]])</f>
        <v>Diesel</v>
      </c>
      <c r="AI149" s="16" t="str">
        <f>IF(EssoCL_Locs[[#This Row],[Store Amenities_3]]="","",EssoCL_Locs[[#This Row],[Store Amenities_3]])</f>
        <v/>
      </c>
      <c r="AJ149" s="16" t="str">
        <f>IF(EssoCL_Locs[[#This Row],[Store Amenities_4]]="","",EssoCL_Locs[[#This Row],[Store Amenities_4]])</f>
        <v>Gas at Cardlock</v>
      </c>
      <c r="AK149" s="16" t="str">
        <f>IF(EssoCL_Locs[[#This Row],[Store Amenities_5]]="","",EssoCL_Locs[[#This Row],[Store Amenities_5]])</f>
        <v/>
      </c>
      <c r="AL149" s="16" t="str">
        <f>IF(EssoCL_Locs[[#This Row],[Store Amenities_6]]="","",EssoCL_Locs[[#This Row],[Store Amenities_6]])</f>
        <v>Bulk Def</v>
      </c>
      <c r="AM149" s="16" t="str">
        <f>IF(EssoCL_Locs[[#This Row],[Store Amenities_7]]="","",EssoCL_Locs[[#This Row],[Store Amenities_7]])</f>
        <v/>
      </c>
      <c r="AN149" s="16" t="str">
        <f>IF(EssoCL_Locs[[#This Row],[Store Amenities_8]]="","",EssoCL_Locs[[#This Row],[Store Amenities_8]])</f>
        <v>Fast Food</v>
      </c>
      <c r="AO149" s="16" t="str">
        <f>IF(EssoCL_Locs[[#This Row],[Store Amenities_9]]="","",EssoCL_Locs[[#This Row],[Store Amenities_9]])</f>
        <v>Parking</v>
      </c>
      <c r="AP149" s="16" t="str">
        <f>IF(EssoCL_Locs[[#This Row],[Store Amenities_10]]="","",EssoCL_Locs[[#This Row],[Store Amenities_10]])</f>
        <v>Restrooms</v>
      </c>
      <c r="AQ149" s="16" t="str">
        <f>IF(EssoCL_Locs[[#This Row],[Store Amenities_11]]="","",EssoCL_Locs[[#This Row],[Store Amenities_11]])</f>
        <v/>
      </c>
      <c r="AR149" s="16" t="str">
        <f>IF(EssoCL_Locs[[#This Row],[Store Amenities_12]]="","",EssoCL_Locs[[#This Row],[Store Amenities_12]])</f>
        <v>Store 24/7</v>
      </c>
      <c r="AS149" s="16" t="str">
        <f>IF(EssoCL_Locs[[#This Row],[Store Amenities_13]]="","",EssoCL_Locs[[#This Row],[Store Amenities_13]])</f>
        <v/>
      </c>
      <c r="AT149" s="16" t="str">
        <f>IF(EssoCL_Locs[[#This Row],[Store Amenities_14]]="","",EssoCL_Locs[[#This Row],[Store Amenities_14]])</f>
        <v/>
      </c>
      <c r="AU149" s="16" t="str">
        <f>IF(EssoCL_Locs[[#This Row],[Store Amenities_15]]="","",EssoCL_Locs[[#This Row],[Store Amenities_15]])</f>
        <v/>
      </c>
      <c r="AV149" s="16" t="s">
        <v>27</v>
      </c>
      <c r="AX149" s="45" t="str">
        <f t="shared" si="14"/>
        <v>51.0356577/-113.629436</v>
      </c>
      <c r="AY149" s="41" t="str">
        <f t="shared" si="12"/>
        <v>[Diesel Efficient;Diesel Efficient]|[Diesel;Diesel]|[Gas at Cardlock;Gas at Cardlock]|[Bulk Def;Bulk Def]|[Fast Food;Fast Food]|[Parking;Parking]|[Restrooms;Restrooms]|[Store 24/7;Store 24/7]</v>
      </c>
      <c r="AZ149" s="42" t="str">
        <f t="shared" si="13"/>
        <v>[Diesel Efficient;Diesel Efficient]|[Diesel;Diesel]|[Gas at Cardlock;Gas at Cardlock]|[Bulk Def;Bulk Def]|[Fast Food;Fast Food]|[Parking;Parking]|[Restrooms;Restrooms]|[Store 24/7;Store 24/7]</v>
      </c>
      <c r="BA149" s="14" t="str">
        <f t="shared" si="15"/>
        <v>544912|Wheatland County (Origin Industrial Park)|544912 - Wheatland County (Origin Industrial Park)|51.0356577/-113.629436|6 Durum Dr||Wheatland County|AB|T1P 0R7|587-871-0247|CA||&lt;ul&gt;&lt;li&gt;Temporarily closed.&lt;/li&gt;&lt;/ul&gt;|Closed;Closed;Closed;Closed;Closed;Closed;Closed;||"[Diesel Efficient;Diesel Efficient]|[Diesel;Diesel]|[Gas at Cardlock;Gas at Cardlock]|[Bulk Def;Bulk Def]|[Fast Food;Fast Food]|[Parking;Parking]|[Restrooms;Restrooms]|[Store 24/7;Store 24/7]"|"[Diesel Efficient;Diesel Efficient]|[Diesel;Diesel]|[Gas at Cardlock;Gas at Cardlock]|[Bulk Def;Bulk Def]|[Fast Food;Fast Food]|[Parking;Parking]|[Restrooms;Restrooms]|[Store 24/7;Store 24/7]"|E</v>
      </c>
    </row>
    <row r="150" spans="1:53" x14ac:dyDescent="0.35">
      <c r="A150" s="20"/>
      <c r="B150" s="20" t="str">
        <f>TRIM(SourceTable[[#This Row],[EFS
SITE NUMBER]])</f>
        <v>529519</v>
      </c>
      <c r="C150" s="20" t="str">
        <f>SourceTable[[#This Row],[Location Name]]</f>
        <v>Merritt Airport Rd Travel Centre</v>
      </c>
      <c r="D150" s="16" t="str">
        <f>EssoCL_Locs[[#This Row],[LocationID]] &amp; " - " &amp; EssoCL_Locs[[#This Row],[Location Name]]</f>
        <v>529519 - Merritt Airport Rd Travel Centre</v>
      </c>
      <c r="E150" s="35">
        <f>SourceTable[[#This Row],[LATITUDE]]</f>
        <v>50.123611099999998</v>
      </c>
      <c r="F150" s="35">
        <f>SourceTable[[#This Row],[LONGITUDE]]</f>
        <v>-120.74888900000001</v>
      </c>
      <c r="G150" s="35" t="str">
        <f>SourceTable[[#This Row],[Address]]</f>
        <v>3999 Airport Rd</v>
      </c>
      <c r="H150" s="20"/>
      <c r="I150" s="36" t="str">
        <f>SourceTable[[#This Row],[City]]</f>
        <v>Merritt</v>
      </c>
      <c r="J150" s="35" t="str">
        <f>RIGHT(SourceTable[[#This Row],[Province]],2)</f>
        <v>BC</v>
      </c>
      <c r="K150" s="35" t="str">
        <f>SourceTable[[#This Row],[Postal Code ]]</f>
        <v>V1K 1R2</v>
      </c>
      <c r="L150" s="16" t="str">
        <f>SourceTable[[#This Row],[PHONE]]</f>
        <v>250-884-3233</v>
      </c>
      <c r="M150" s="16" t="s">
        <v>42</v>
      </c>
      <c r="N150" s="16"/>
      <c r="O150" s="47" t="str">
        <f>IF(TRIM(SourceTable[[#This Row],[Status]])="Closed","&lt;ul&gt;&lt;li&gt;Temporarily closed.&lt;/li&gt;&lt;/ul&gt;","")</f>
        <v>&lt;ul&gt;&lt;li&gt;Temporarily closed.&lt;/li&gt;&lt;/ul&gt;</v>
      </c>
      <c r="P150" s="47" t="str">
        <f>IF(TRIM(SourceTable[[#This Row],[Status]])="Closed","Closed;Closed;Closed;Closed;Closed;Closed;Closed;","")</f>
        <v>Closed;Closed;Closed;Closed;Closed;Closed;Closed;</v>
      </c>
      <c r="Q150" s="15"/>
      <c r="R150" s="20" t="str">
        <f>IF(SourceTable[[#This Row],[DIESEL EFFICIENT™]]="Yes","Diesel Efficient","")</f>
        <v/>
      </c>
      <c r="S150" s="20" t="str">
        <f>IF(SourceTable[[#This Row],[DIESEL]]="Yes","Diesel","")</f>
        <v>Diesel</v>
      </c>
      <c r="T150" s="20" t="str">
        <f>IF(SourceTable[[#This Row],[DYED DIESEL]]="Yes","Dyed Diesel","")</f>
        <v/>
      </c>
      <c r="U150" s="20" t="str">
        <f>IF(SourceTable[[#This Row],[GAS AT CARDLOCK]]="Yes","Gas at Cardlock","")</f>
        <v>Gas at Cardlock</v>
      </c>
      <c r="V150" s="20" t="str">
        <f>IF(SourceTable[[#This Row],[DYED GAS AT CARDLOCK]]="Yes","Dyed Gas At Cardlock","")</f>
        <v/>
      </c>
      <c r="W150" s="20" t="str">
        <f>IF(SourceTable[[#This Row],[BULK DEF]]="Yes","Bulk Def","")</f>
        <v>Bulk Def</v>
      </c>
      <c r="X150" s="16" t="str">
        <f>IF(SourceTable[[#This Row],[RESTAURANT]]="Yes","Restaurant","")</f>
        <v>Restaurant</v>
      </c>
      <c r="Y150" s="16" t="str">
        <f>IF(SourceTable[[#This Row],[FAST FOOD]]="Yes","Fast Food","")</f>
        <v>Fast Food</v>
      </c>
      <c r="Z150" s="16" t="str">
        <f>IF(SourceTable[[#This Row],[PARKING]]="Yes","Parking","")</f>
        <v>Parking</v>
      </c>
      <c r="AA150" s="16" t="str">
        <f>IF(SourceTable[[#This Row],[RESTROOMS]]="Yes","Restrooms","")</f>
        <v>Restrooms</v>
      </c>
      <c r="AB150" s="16" t="str">
        <f>IF(SourceTable[[#This Row],[STORE]]="Yes","Store","")</f>
        <v/>
      </c>
      <c r="AC150" s="16" t="str">
        <f>IF(SourceTable[[#This Row],[STORE 24/7]]="Yes","Store 24/7","")</f>
        <v>Store 24/7</v>
      </c>
      <c r="AD150" s="16" t="str">
        <f>IF(SourceTable[[#This Row],[SHOWERS]]="Yes","Showers","")</f>
        <v>Showers</v>
      </c>
      <c r="AE150" s="16"/>
      <c r="AF150" s="16"/>
      <c r="AG150" s="16" t="str">
        <f>IF(EssoCL_Locs[[#This Row],[Store Amenities_1]]="","",EssoCL_Locs[[#This Row],[Store Amenities_1]])</f>
        <v/>
      </c>
      <c r="AH150" s="16" t="str">
        <f>IF(EssoCL_Locs[[#This Row],[Store Amenities_2]]="","",EssoCL_Locs[[#This Row],[Store Amenities_2]])</f>
        <v>Diesel</v>
      </c>
      <c r="AI150" s="16" t="str">
        <f>IF(EssoCL_Locs[[#This Row],[Store Amenities_3]]="","",EssoCL_Locs[[#This Row],[Store Amenities_3]])</f>
        <v/>
      </c>
      <c r="AJ150" s="16" t="str">
        <f>IF(EssoCL_Locs[[#This Row],[Store Amenities_4]]="","",EssoCL_Locs[[#This Row],[Store Amenities_4]])</f>
        <v>Gas at Cardlock</v>
      </c>
      <c r="AK150" s="16" t="str">
        <f>IF(EssoCL_Locs[[#This Row],[Store Amenities_5]]="","",EssoCL_Locs[[#This Row],[Store Amenities_5]])</f>
        <v/>
      </c>
      <c r="AL150" s="16" t="str">
        <f>IF(EssoCL_Locs[[#This Row],[Store Amenities_6]]="","",EssoCL_Locs[[#This Row],[Store Amenities_6]])</f>
        <v>Bulk Def</v>
      </c>
      <c r="AM150" s="16" t="str">
        <f>IF(EssoCL_Locs[[#This Row],[Store Amenities_7]]="","",EssoCL_Locs[[#This Row],[Store Amenities_7]])</f>
        <v>Restaurant</v>
      </c>
      <c r="AN150" s="16" t="str">
        <f>IF(EssoCL_Locs[[#This Row],[Store Amenities_8]]="","",EssoCL_Locs[[#This Row],[Store Amenities_8]])</f>
        <v>Fast Food</v>
      </c>
      <c r="AO150" s="16" t="str">
        <f>IF(EssoCL_Locs[[#This Row],[Store Amenities_9]]="","",EssoCL_Locs[[#This Row],[Store Amenities_9]])</f>
        <v>Parking</v>
      </c>
      <c r="AP150" s="16" t="str">
        <f>IF(EssoCL_Locs[[#This Row],[Store Amenities_10]]="","",EssoCL_Locs[[#This Row],[Store Amenities_10]])</f>
        <v>Restrooms</v>
      </c>
      <c r="AQ150" s="16" t="str">
        <f>IF(EssoCL_Locs[[#This Row],[Store Amenities_11]]="","",EssoCL_Locs[[#This Row],[Store Amenities_11]])</f>
        <v/>
      </c>
      <c r="AR150" s="16" t="str">
        <f>IF(EssoCL_Locs[[#This Row],[Store Amenities_12]]="","",EssoCL_Locs[[#This Row],[Store Amenities_12]])</f>
        <v>Store 24/7</v>
      </c>
      <c r="AS150" s="16" t="str">
        <f>IF(EssoCL_Locs[[#This Row],[Store Amenities_13]]="","",EssoCL_Locs[[#This Row],[Store Amenities_13]])</f>
        <v>Showers</v>
      </c>
      <c r="AT150" s="16" t="str">
        <f>IF(EssoCL_Locs[[#This Row],[Store Amenities_14]]="","",EssoCL_Locs[[#This Row],[Store Amenities_14]])</f>
        <v/>
      </c>
      <c r="AU150" s="16" t="str">
        <f>IF(EssoCL_Locs[[#This Row],[Store Amenities_15]]="","",EssoCL_Locs[[#This Row],[Store Amenities_15]])</f>
        <v/>
      </c>
      <c r="AV150" s="16" t="s">
        <v>27</v>
      </c>
      <c r="AX150" s="45" t="str">
        <f t="shared" si="14"/>
        <v>50.1236111/-120.748889</v>
      </c>
      <c r="AY150" s="41" t="str">
        <f t="shared" si="12"/>
        <v>[Diesel;Diesel]|[Gas at Cardlock;Gas at Cardlock]|[Bulk Def;Bulk Def]|[Restaurant;Restaurant]|[Fast Food;Fast Food]|[Parking;Parking]|[Restrooms;Restrooms]|[Store 24/7;Store 24/7]|[Showers;Showers]</v>
      </c>
      <c r="AZ150" s="42" t="str">
        <f t="shared" si="13"/>
        <v>[Diesel;Diesel]|[Gas at Cardlock;Gas at Cardlock]|[Bulk Def;Bulk Def]|[Restaurant;Restaurant]|[Fast Food;Fast Food]|[Parking;Parking]|[Restrooms;Restrooms]|[Store 24/7;Store 24/7]|[Showers;Showers]</v>
      </c>
      <c r="BA150" s="14" t="str">
        <f t="shared" si="15"/>
        <v>529519|Merritt Airport Rd Travel Centre|529519 - Merritt Airport Rd Travel Centre|50.1236111/-120.748889|3999 Airport Rd||Merritt|BC|V1K 1R2|250-884-3233|CA||&lt;ul&gt;&lt;li&gt;Temporarily closed.&lt;/li&gt;&lt;/ul&gt;|Closed;Closed;Closed;Closed;Closed;Closed;Closed;||"[Diesel;Diesel]|[Gas at Cardlock;Gas at Cardlock]|[Bulk Def;Bulk Def]|[Restaurant;Restaurant]|[Fast Food;Fast Food]|[Parking;Parking]|[Restrooms;Restrooms]|[Store 24/7;Store 24/7]|[Showers;Showers]"|"[Diesel;Diesel]|[Gas at Cardlock;Gas at Cardlock]|[Bulk Def;Bulk Def]|[Restaurant;Restaurant]|[Fast Food;Fast Food]|[Parking;Parking]|[Restrooms;Restrooms]|[Store 24/7;Store 24/7]|[Showers;Showers]"|E</v>
      </c>
    </row>
    <row r="151" spans="1:53" x14ac:dyDescent="0.35">
      <c r="A151" s="20"/>
      <c r="B151" s="20" t="str">
        <f>TRIM(SourceTable[[#This Row],[EFS
SITE NUMBER]])</f>
        <v>519374</v>
      </c>
      <c r="C151" s="20" t="str">
        <f>SourceTable[[#This Row],[Location Name]]</f>
        <v>Campbell River</v>
      </c>
      <c r="D151" s="16" t="str">
        <f>EssoCL_Locs[[#This Row],[LocationID]] &amp; " - " &amp; EssoCL_Locs[[#This Row],[Location Name]]</f>
        <v>519374 - Campbell River</v>
      </c>
      <c r="E151" s="35">
        <f>SourceTable[[#This Row],[LATITUDE]]</f>
        <v>50.030918</v>
      </c>
      <c r="F151" s="35">
        <f>SourceTable[[#This Row],[LONGITUDE]]</f>
        <v>-125.263132</v>
      </c>
      <c r="G151" s="35" t="str">
        <f>SourceTable[[#This Row],[Address]]</f>
        <v>1651 Maple Street</v>
      </c>
      <c r="H151" s="20"/>
      <c r="I151" s="36" t="str">
        <f>SourceTable[[#This Row],[City]]</f>
        <v>Campbell River</v>
      </c>
      <c r="J151" s="35" t="str">
        <f>RIGHT(SourceTable[[#This Row],[Province]],2)</f>
        <v>BC</v>
      </c>
      <c r="K151" s="35" t="str">
        <f>SourceTable[[#This Row],[Postal Code ]]</f>
        <v>V9W 3G3</v>
      </c>
      <c r="L151" s="16" t="str">
        <f>SourceTable[[#This Row],[PHONE]]</f>
        <v>866-973-3639</v>
      </c>
      <c r="M151" s="16" t="s">
        <v>42</v>
      </c>
      <c r="N151" s="16"/>
      <c r="O151" s="47" t="str">
        <f>IF(TRIM(SourceTable[[#This Row],[Status]])="Closed","&lt;ul&gt;&lt;li&gt;Temporarily closed.&lt;/li&gt;&lt;/ul&gt;","")</f>
        <v>&lt;ul&gt;&lt;li&gt;Temporarily closed.&lt;/li&gt;&lt;/ul&gt;</v>
      </c>
      <c r="P151" s="47" t="str">
        <f>IF(TRIM(SourceTable[[#This Row],[Status]])="Closed","Closed;Closed;Closed;Closed;Closed;Closed;Closed;","")</f>
        <v>Closed;Closed;Closed;Closed;Closed;Closed;Closed;</v>
      </c>
      <c r="Q151" s="15"/>
      <c r="R151" s="20" t="str">
        <f>IF(SourceTable[[#This Row],[DIESEL EFFICIENT™]]="Yes","Diesel Efficient","")</f>
        <v/>
      </c>
      <c r="S151" s="20" t="str">
        <f>IF(SourceTable[[#This Row],[DIESEL]]="Yes","Diesel","")</f>
        <v>Diesel</v>
      </c>
      <c r="T151" s="20" t="str">
        <f>IF(SourceTable[[#This Row],[DYED DIESEL]]="Yes","Dyed Diesel","")</f>
        <v>Dyed Diesel</v>
      </c>
      <c r="U151" s="20" t="str">
        <f>IF(SourceTable[[#This Row],[GAS AT CARDLOCK]]="Yes","Gas at Cardlock","")</f>
        <v>Gas at Cardlock</v>
      </c>
      <c r="V151" s="20" t="str">
        <f>IF(SourceTable[[#This Row],[DYED GAS AT CARDLOCK]]="Yes","Dyed Gas At Cardlock","")</f>
        <v>Dyed Gas At Cardlock</v>
      </c>
      <c r="W151" s="20" t="str">
        <f>IF(SourceTable[[#This Row],[BULK DEF]]="Yes","Bulk Def","")</f>
        <v/>
      </c>
      <c r="X151" s="16" t="str">
        <f>IF(SourceTable[[#This Row],[RESTAURANT]]="Yes","Restaurant","")</f>
        <v/>
      </c>
      <c r="Y151" s="16" t="str">
        <f>IF(SourceTable[[#This Row],[FAST FOOD]]="Yes","Fast Food","")</f>
        <v/>
      </c>
      <c r="Z151" s="16" t="str">
        <f>IF(SourceTable[[#This Row],[PARKING]]="Yes","Parking","")</f>
        <v/>
      </c>
      <c r="AA151" s="16" t="str">
        <f>IF(SourceTable[[#This Row],[RESTROOMS]]="Yes","Restrooms","")</f>
        <v>Restrooms</v>
      </c>
      <c r="AB151" s="16" t="str">
        <f>IF(SourceTable[[#This Row],[STORE]]="Yes","Store","")</f>
        <v/>
      </c>
      <c r="AC151" s="16" t="str">
        <f>IF(SourceTable[[#This Row],[STORE 24/7]]="Yes","Store 24/7","")</f>
        <v/>
      </c>
      <c r="AD151" s="16" t="str">
        <f>IF(SourceTable[[#This Row],[SHOWERS]]="Yes","Showers","")</f>
        <v/>
      </c>
      <c r="AE151" s="16"/>
      <c r="AF151" s="16"/>
      <c r="AG151" s="16" t="str">
        <f>IF(EssoCL_Locs[[#This Row],[Store Amenities_1]]="","",EssoCL_Locs[[#This Row],[Store Amenities_1]])</f>
        <v/>
      </c>
      <c r="AH151" s="16" t="str">
        <f>IF(EssoCL_Locs[[#This Row],[Store Amenities_2]]="","",EssoCL_Locs[[#This Row],[Store Amenities_2]])</f>
        <v>Diesel</v>
      </c>
      <c r="AI151" s="16" t="str">
        <f>IF(EssoCL_Locs[[#This Row],[Store Amenities_3]]="","",EssoCL_Locs[[#This Row],[Store Amenities_3]])</f>
        <v>Dyed Diesel</v>
      </c>
      <c r="AJ151" s="16" t="str">
        <f>IF(EssoCL_Locs[[#This Row],[Store Amenities_4]]="","",EssoCL_Locs[[#This Row],[Store Amenities_4]])</f>
        <v>Gas at Cardlock</v>
      </c>
      <c r="AK151" s="16" t="str">
        <f>IF(EssoCL_Locs[[#This Row],[Store Amenities_5]]="","",EssoCL_Locs[[#This Row],[Store Amenities_5]])</f>
        <v>Dyed Gas At Cardlock</v>
      </c>
      <c r="AL151" s="16" t="str">
        <f>IF(EssoCL_Locs[[#This Row],[Store Amenities_6]]="","",EssoCL_Locs[[#This Row],[Store Amenities_6]])</f>
        <v/>
      </c>
      <c r="AM151" s="16" t="str">
        <f>IF(EssoCL_Locs[[#This Row],[Store Amenities_7]]="","",EssoCL_Locs[[#This Row],[Store Amenities_7]])</f>
        <v/>
      </c>
      <c r="AN151" s="16" t="str">
        <f>IF(EssoCL_Locs[[#This Row],[Store Amenities_8]]="","",EssoCL_Locs[[#This Row],[Store Amenities_8]])</f>
        <v/>
      </c>
      <c r="AO151" s="16" t="str">
        <f>IF(EssoCL_Locs[[#This Row],[Store Amenities_9]]="","",EssoCL_Locs[[#This Row],[Store Amenities_9]])</f>
        <v/>
      </c>
      <c r="AP151" s="16" t="str">
        <f>IF(EssoCL_Locs[[#This Row],[Store Amenities_10]]="","",EssoCL_Locs[[#This Row],[Store Amenities_10]])</f>
        <v>Restrooms</v>
      </c>
      <c r="AQ151" s="16" t="str">
        <f>IF(EssoCL_Locs[[#This Row],[Store Amenities_11]]="","",EssoCL_Locs[[#This Row],[Store Amenities_11]])</f>
        <v/>
      </c>
      <c r="AR151" s="16" t="str">
        <f>IF(EssoCL_Locs[[#This Row],[Store Amenities_12]]="","",EssoCL_Locs[[#This Row],[Store Amenities_12]])</f>
        <v/>
      </c>
      <c r="AS151" s="16" t="str">
        <f>IF(EssoCL_Locs[[#This Row],[Store Amenities_13]]="","",EssoCL_Locs[[#This Row],[Store Amenities_13]])</f>
        <v/>
      </c>
      <c r="AT151" s="16" t="str">
        <f>IF(EssoCL_Locs[[#This Row],[Store Amenities_14]]="","",EssoCL_Locs[[#This Row],[Store Amenities_14]])</f>
        <v/>
      </c>
      <c r="AU151" s="16" t="str">
        <f>IF(EssoCL_Locs[[#This Row],[Store Amenities_15]]="","",EssoCL_Locs[[#This Row],[Store Amenities_15]])</f>
        <v/>
      </c>
      <c r="AV151" s="16" t="s">
        <v>27</v>
      </c>
      <c r="AX151" s="45" t="str">
        <f t="shared" si="14"/>
        <v>50.030918/-125.263132</v>
      </c>
      <c r="AY151" s="41" t="str">
        <f t="shared" si="12"/>
        <v>[Diesel;Diesel]|[Dyed Diesel;Dyed Diesel]|[Gas at Cardlock;Gas at Cardlock]|[Dyed Gas At Cardlock;Dyed Gas At Cardlock]|[Restrooms;Restrooms]</v>
      </c>
      <c r="AZ151" s="42" t="str">
        <f t="shared" si="13"/>
        <v>[Diesel;Diesel]|[Dyed Diesel;Dyed Diesel]|[Gas at Cardlock;Gas at Cardlock]|[Dyed Gas At Cardlock;Dyed Gas At Cardlock]|[Restrooms;Restrooms]</v>
      </c>
      <c r="BA151" s="14" t="str">
        <f t="shared" si="15"/>
        <v>519374|Campbell River|519374 - Campbell River|50.030918/-125.263132|1651 Maple Street||Campbell River|BC|V9W 3G3|866-973-3639|CA||&lt;ul&gt;&lt;li&gt;Temporarily closed.&lt;/li&gt;&lt;/ul&gt;|Closed;Closed;Closed;Closed;Closed;Closed;Closed;||"[Diesel;Diesel]|[Dyed Diesel;Dyed Diesel]|[Gas at Cardlock;Gas at Cardlock]|[Dyed Gas At Cardlock;Dyed Gas At Cardlock]|[Restrooms;Restrooms]"|"[Diesel;Diesel]|[Dyed Diesel;Dyed Diesel]|[Gas at Cardlock;Gas at Cardlock]|[Dyed Gas At Cardlock;Dyed Gas At Cardlock]|[Restrooms;Restrooms]"|E</v>
      </c>
    </row>
    <row r="152" spans="1:53" x14ac:dyDescent="0.35">
      <c r="A152" s="20"/>
      <c r="B152" s="20" t="str">
        <f>TRIM(SourceTable[[#This Row],[EFS
SITE NUMBER]])</f>
        <v>519367</v>
      </c>
      <c r="C152" s="20" t="str">
        <f>SourceTable[[#This Row],[Location Name]]</f>
        <v>Courtenay</v>
      </c>
      <c r="D152" s="16" t="str">
        <f>EssoCL_Locs[[#This Row],[LocationID]] &amp; " - " &amp; EssoCL_Locs[[#This Row],[Location Name]]</f>
        <v>519367 - Courtenay</v>
      </c>
      <c r="E152" s="35">
        <f>SourceTable[[#This Row],[LATITUDE]]</f>
        <v>49.675787999999997</v>
      </c>
      <c r="F152" s="35">
        <f>SourceTable[[#This Row],[LONGITUDE]]</f>
        <v>-124.98193999999999</v>
      </c>
      <c r="G152" s="35" t="str">
        <f>SourceTable[[#This Row],[Address]]</f>
        <v>2650 Cliffe Ave</v>
      </c>
      <c r="H152" s="20"/>
      <c r="I152" s="36" t="str">
        <f>SourceTable[[#This Row],[City]]</f>
        <v>Courtenay</v>
      </c>
      <c r="J152" s="35" t="str">
        <f>RIGHT(SourceTable[[#This Row],[Province]],2)</f>
        <v>BC</v>
      </c>
      <c r="K152" s="35" t="str">
        <f>SourceTable[[#This Row],[Postal Code ]]</f>
        <v>V9N 2L6</v>
      </c>
      <c r="L152" s="16" t="str">
        <f>SourceTable[[#This Row],[PHONE]]</f>
        <v>866-973-3639</v>
      </c>
      <c r="M152" s="16" t="s">
        <v>42</v>
      </c>
      <c r="N152" s="16"/>
      <c r="O152" s="47" t="str">
        <f>IF(TRIM(SourceTable[[#This Row],[Status]])="Closed","&lt;ul&gt;&lt;li&gt;Temporarily closed.&lt;/li&gt;&lt;/ul&gt;","")</f>
        <v>&lt;ul&gt;&lt;li&gt;Temporarily closed.&lt;/li&gt;&lt;/ul&gt;</v>
      </c>
      <c r="P152" s="47" t="str">
        <f>IF(TRIM(SourceTable[[#This Row],[Status]])="Closed","Closed;Closed;Closed;Closed;Closed;Closed;Closed;","")</f>
        <v>Closed;Closed;Closed;Closed;Closed;Closed;Closed;</v>
      </c>
      <c r="Q152" s="15"/>
      <c r="R152" s="20" t="str">
        <f>IF(SourceTable[[#This Row],[DIESEL EFFICIENT™]]="Yes","Diesel Efficient","")</f>
        <v/>
      </c>
      <c r="S152" s="20" t="str">
        <f>IF(SourceTable[[#This Row],[DIESEL]]="Yes","Diesel","")</f>
        <v>Diesel</v>
      </c>
      <c r="T152" s="20" t="str">
        <f>IF(SourceTable[[#This Row],[DYED DIESEL]]="Yes","Dyed Diesel","")</f>
        <v>Dyed Diesel</v>
      </c>
      <c r="U152" s="20" t="str">
        <f>IF(SourceTable[[#This Row],[GAS AT CARDLOCK]]="Yes","Gas at Cardlock","")</f>
        <v>Gas at Cardlock</v>
      </c>
      <c r="V152" s="20" t="str">
        <f>IF(SourceTable[[#This Row],[DYED GAS AT CARDLOCK]]="Yes","Dyed Gas At Cardlock","")</f>
        <v>Dyed Gas At Cardlock</v>
      </c>
      <c r="W152" s="20" t="str">
        <f>IF(SourceTable[[#This Row],[BULK DEF]]="Yes","Bulk Def","")</f>
        <v/>
      </c>
      <c r="X152" s="16" t="str">
        <f>IF(SourceTable[[#This Row],[RESTAURANT]]="Yes","Restaurant","")</f>
        <v/>
      </c>
      <c r="Y152" s="16" t="str">
        <f>IF(SourceTable[[#This Row],[FAST FOOD]]="Yes","Fast Food","")</f>
        <v/>
      </c>
      <c r="Z152" s="16" t="str">
        <f>IF(SourceTable[[#This Row],[PARKING]]="Yes","Parking","")</f>
        <v/>
      </c>
      <c r="AA152" s="16" t="str">
        <f>IF(SourceTable[[#This Row],[RESTROOMS]]="Yes","Restrooms","")</f>
        <v>Restrooms</v>
      </c>
      <c r="AB152" s="16" t="str">
        <f>IF(SourceTable[[#This Row],[STORE]]="Yes","Store","")</f>
        <v/>
      </c>
      <c r="AC152" s="16" t="str">
        <f>IF(SourceTable[[#This Row],[STORE 24/7]]="Yes","Store 24/7","")</f>
        <v/>
      </c>
      <c r="AD152" s="16" t="str">
        <f>IF(SourceTable[[#This Row],[SHOWERS]]="Yes","Showers","")</f>
        <v/>
      </c>
      <c r="AE152" s="16"/>
      <c r="AF152" s="16"/>
      <c r="AG152" s="16" t="str">
        <f>IF(EssoCL_Locs[[#This Row],[Store Amenities_1]]="","",EssoCL_Locs[[#This Row],[Store Amenities_1]])</f>
        <v/>
      </c>
      <c r="AH152" s="16" t="str">
        <f>IF(EssoCL_Locs[[#This Row],[Store Amenities_2]]="","",EssoCL_Locs[[#This Row],[Store Amenities_2]])</f>
        <v>Diesel</v>
      </c>
      <c r="AI152" s="16" t="str">
        <f>IF(EssoCL_Locs[[#This Row],[Store Amenities_3]]="","",EssoCL_Locs[[#This Row],[Store Amenities_3]])</f>
        <v>Dyed Diesel</v>
      </c>
      <c r="AJ152" s="16" t="str">
        <f>IF(EssoCL_Locs[[#This Row],[Store Amenities_4]]="","",EssoCL_Locs[[#This Row],[Store Amenities_4]])</f>
        <v>Gas at Cardlock</v>
      </c>
      <c r="AK152" s="16" t="str">
        <f>IF(EssoCL_Locs[[#This Row],[Store Amenities_5]]="","",EssoCL_Locs[[#This Row],[Store Amenities_5]])</f>
        <v>Dyed Gas At Cardlock</v>
      </c>
      <c r="AL152" s="16" t="str">
        <f>IF(EssoCL_Locs[[#This Row],[Store Amenities_6]]="","",EssoCL_Locs[[#This Row],[Store Amenities_6]])</f>
        <v/>
      </c>
      <c r="AM152" s="16" t="str">
        <f>IF(EssoCL_Locs[[#This Row],[Store Amenities_7]]="","",EssoCL_Locs[[#This Row],[Store Amenities_7]])</f>
        <v/>
      </c>
      <c r="AN152" s="16" t="str">
        <f>IF(EssoCL_Locs[[#This Row],[Store Amenities_8]]="","",EssoCL_Locs[[#This Row],[Store Amenities_8]])</f>
        <v/>
      </c>
      <c r="AO152" s="16" t="str">
        <f>IF(EssoCL_Locs[[#This Row],[Store Amenities_9]]="","",EssoCL_Locs[[#This Row],[Store Amenities_9]])</f>
        <v/>
      </c>
      <c r="AP152" s="16" t="str">
        <f>IF(EssoCL_Locs[[#This Row],[Store Amenities_10]]="","",EssoCL_Locs[[#This Row],[Store Amenities_10]])</f>
        <v>Restrooms</v>
      </c>
      <c r="AQ152" s="16" t="str">
        <f>IF(EssoCL_Locs[[#This Row],[Store Amenities_11]]="","",EssoCL_Locs[[#This Row],[Store Amenities_11]])</f>
        <v/>
      </c>
      <c r="AR152" s="16" t="str">
        <f>IF(EssoCL_Locs[[#This Row],[Store Amenities_12]]="","",EssoCL_Locs[[#This Row],[Store Amenities_12]])</f>
        <v/>
      </c>
      <c r="AS152" s="16" t="str">
        <f>IF(EssoCL_Locs[[#This Row],[Store Amenities_13]]="","",EssoCL_Locs[[#This Row],[Store Amenities_13]])</f>
        <v/>
      </c>
      <c r="AT152" s="16" t="str">
        <f>IF(EssoCL_Locs[[#This Row],[Store Amenities_14]]="","",EssoCL_Locs[[#This Row],[Store Amenities_14]])</f>
        <v/>
      </c>
      <c r="AU152" s="16" t="str">
        <f>IF(EssoCL_Locs[[#This Row],[Store Amenities_15]]="","",EssoCL_Locs[[#This Row],[Store Amenities_15]])</f>
        <v/>
      </c>
      <c r="AV152" s="16" t="s">
        <v>27</v>
      </c>
      <c r="AX152" s="45" t="str">
        <f t="shared" si="14"/>
        <v>49.675788/-124.98194</v>
      </c>
      <c r="AY152" s="41" t="str">
        <f t="shared" si="12"/>
        <v>[Diesel;Diesel]|[Dyed Diesel;Dyed Diesel]|[Gas at Cardlock;Gas at Cardlock]|[Dyed Gas At Cardlock;Dyed Gas At Cardlock]|[Restrooms;Restrooms]</v>
      </c>
      <c r="AZ152" s="42" t="str">
        <f t="shared" si="13"/>
        <v>[Diesel;Diesel]|[Dyed Diesel;Dyed Diesel]|[Gas at Cardlock;Gas at Cardlock]|[Dyed Gas At Cardlock;Dyed Gas At Cardlock]|[Restrooms;Restrooms]</v>
      </c>
      <c r="BA152" s="14" t="str">
        <f t="shared" si="15"/>
        <v>519367|Courtenay|519367 - Courtenay|49.675788/-124.98194|2650 Cliffe Ave||Courtenay|BC|V9N 2L6|866-973-3639|CA||&lt;ul&gt;&lt;li&gt;Temporarily closed.&lt;/li&gt;&lt;/ul&gt;|Closed;Closed;Closed;Closed;Closed;Closed;Closed;||"[Diesel;Diesel]|[Dyed Diesel;Dyed Diesel]|[Gas at Cardlock;Gas at Cardlock]|[Dyed Gas At Cardlock;Dyed Gas At Cardlock]|[Restrooms;Restrooms]"|"[Diesel;Diesel]|[Dyed Diesel;Dyed Diesel]|[Gas at Cardlock;Gas at Cardlock]|[Dyed Gas At Cardlock;Dyed Gas At Cardlock]|[Restrooms;Restrooms]"|E</v>
      </c>
    </row>
    <row r="153" spans="1:53" x14ac:dyDescent="0.35">
      <c r="A153" s="20"/>
      <c r="B153" s="20" t="str">
        <f>TRIM(SourceTable[[#This Row],[EFS
SITE NUMBER]])</f>
        <v>519375</v>
      </c>
      <c r="C153" s="16" t="str">
        <f>SourceTable[[#This Row],[Location Name]]</f>
        <v>Nanaimo</v>
      </c>
      <c r="D153" s="16" t="str">
        <f>EssoCL_Locs[[#This Row],[LocationID]] &amp; " - " &amp; EssoCL_Locs[[#This Row],[Location Name]]</f>
        <v>519375 - Nanaimo</v>
      </c>
      <c r="E153" s="35">
        <f>SourceTable[[#This Row],[LATITUDE]]</f>
        <v>49.137808999999997</v>
      </c>
      <c r="F153" s="20">
        <f>SourceTable[[#This Row],[LONGITUDE]]</f>
        <v>-123.87172200000001</v>
      </c>
      <c r="G153" s="36" t="str">
        <f>SourceTable[[#This Row],[Address]]</f>
        <v>760 Jackson Rd</v>
      </c>
      <c r="H153" s="20"/>
      <c r="I153" s="36" t="str">
        <f>SourceTable[[#This Row],[City]]</f>
        <v>Nanaimo</v>
      </c>
      <c r="J153" s="35" t="str">
        <f>RIGHT(SourceTable[[#This Row],[Province]],2)</f>
        <v>BC</v>
      </c>
      <c r="K153" s="47" t="str">
        <f>SourceTable[[#This Row],[Postal Code ]]</f>
        <v>V9X 1J2</v>
      </c>
      <c r="L153" s="16" t="str">
        <f>SourceTable[[#This Row],[PHONE]]</f>
        <v>866-973-3639</v>
      </c>
      <c r="M153" s="16" t="s">
        <v>42</v>
      </c>
      <c r="N153" s="15"/>
      <c r="O153" s="47" t="str">
        <f>IF(TRIM(SourceTable[[#This Row],[Status]])="Closed","&lt;ul&gt;&lt;li&gt;Temporarily closed.&lt;/li&gt;&lt;/ul&gt;","")</f>
        <v>&lt;ul&gt;&lt;li&gt;Temporarily closed.&lt;/li&gt;&lt;/ul&gt;</v>
      </c>
      <c r="P153" s="47" t="str">
        <f>IF(TRIM(SourceTable[[#This Row],[Status]])="Closed","Closed;Closed;Closed;Closed;Closed;Closed;Closed;","")</f>
        <v>Closed;Closed;Closed;Closed;Closed;Closed;Closed;</v>
      </c>
      <c r="Q153" s="15"/>
      <c r="R153" s="20" t="str">
        <f>IF(SourceTable[[#This Row],[DIESEL EFFICIENT™]]="Yes","Diesel Efficient","")</f>
        <v/>
      </c>
      <c r="S153" s="20" t="str">
        <f>IF(SourceTable[[#This Row],[DIESEL]]="Yes","Diesel","")</f>
        <v>Diesel</v>
      </c>
      <c r="T153" s="20" t="str">
        <f>IF(SourceTable[[#This Row],[DYED DIESEL]]="Yes","Dyed Diesel","")</f>
        <v>Dyed Diesel</v>
      </c>
      <c r="U153" s="20" t="str">
        <f>IF(SourceTable[[#This Row],[GAS AT CARDLOCK]]="Yes","Gas at Cardlock","")</f>
        <v>Gas at Cardlock</v>
      </c>
      <c r="V153" s="16" t="str">
        <f>IF(SourceTable[[#This Row],[DYED GAS AT CARDLOCK]]="Yes","Dyed Gas At Cardlock","")</f>
        <v/>
      </c>
      <c r="W153" s="20" t="str">
        <f>IF(SourceTable[[#This Row],[BULK DEF]]="Yes","Bulk Def","")</f>
        <v/>
      </c>
      <c r="X153" s="16" t="str">
        <f>IF(SourceTable[[#This Row],[RESTAURANT]]="Yes","Restaurant","")</f>
        <v/>
      </c>
      <c r="Y153" s="16" t="str">
        <f>IF(SourceTable[[#This Row],[FAST FOOD]]="Yes","Fast Food","")</f>
        <v/>
      </c>
      <c r="Z153" s="16" t="str">
        <f>IF(SourceTable[[#This Row],[PARKING]]="Yes","Parking","")</f>
        <v/>
      </c>
      <c r="AA153" s="16" t="str">
        <f>IF(SourceTable[[#This Row],[RESTROOMS]]="Yes","Restrooms","")</f>
        <v/>
      </c>
      <c r="AB153" s="16" t="str">
        <f>IF(SourceTable[[#This Row],[STORE]]="Yes","Store","")</f>
        <v/>
      </c>
      <c r="AC153" s="16" t="str">
        <f>IF(SourceTable[[#This Row],[STORE 24/7]]="Yes","Store 24/7","")</f>
        <v/>
      </c>
      <c r="AD153" s="16" t="str">
        <f>IF(SourceTable[[#This Row],[SHOWERS]]="Yes","Showers","")</f>
        <v/>
      </c>
      <c r="AE153" s="16"/>
      <c r="AF153" s="16"/>
      <c r="AG153" s="16" t="str">
        <f>IF(EssoCL_Locs[[#This Row],[Store Amenities_1]]="","",EssoCL_Locs[[#This Row],[Store Amenities_1]])</f>
        <v/>
      </c>
      <c r="AH153" s="16" t="str">
        <f>IF(EssoCL_Locs[[#This Row],[Store Amenities_2]]="","",EssoCL_Locs[[#This Row],[Store Amenities_2]])</f>
        <v>Diesel</v>
      </c>
      <c r="AI153" s="16" t="str">
        <f>IF(EssoCL_Locs[[#This Row],[Store Amenities_3]]="","",EssoCL_Locs[[#This Row],[Store Amenities_3]])</f>
        <v>Dyed Diesel</v>
      </c>
      <c r="AJ153" s="16" t="str">
        <f>IF(EssoCL_Locs[[#This Row],[Store Amenities_4]]="","",EssoCL_Locs[[#This Row],[Store Amenities_4]])</f>
        <v>Gas at Cardlock</v>
      </c>
      <c r="AK153" s="16" t="str">
        <f>IF(EssoCL_Locs[[#This Row],[Store Amenities_5]]="","",EssoCL_Locs[[#This Row],[Store Amenities_5]])</f>
        <v/>
      </c>
      <c r="AL153" s="16" t="str">
        <f>IF(EssoCL_Locs[[#This Row],[Store Amenities_6]]="","",EssoCL_Locs[[#This Row],[Store Amenities_6]])</f>
        <v/>
      </c>
      <c r="AM153" s="20" t="str">
        <f>IF(EssoCL_Locs[[#This Row],[Store Amenities_7]]="","",EssoCL_Locs[[#This Row],[Store Amenities_7]])</f>
        <v/>
      </c>
      <c r="AN153" s="20" t="str">
        <f>IF(EssoCL_Locs[[#This Row],[Store Amenities_8]]="","",EssoCL_Locs[[#This Row],[Store Amenities_8]])</f>
        <v/>
      </c>
      <c r="AO153" s="20" t="str">
        <f>IF(EssoCL_Locs[[#This Row],[Store Amenities_9]]="","",EssoCL_Locs[[#This Row],[Store Amenities_9]])</f>
        <v/>
      </c>
      <c r="AP153" s="20" t="str">
        <f>IF(EssoCL_Locs[[#This Row],[Store Amenities_10]]="","",EssoCL_Locs[[#This Row],[Store Amenities_10]])</f>
        <v/>
      </c>
      <c r="AQ153" s="20" t="str">
        <f>IF(EssoCL_Locs[[#This Row],[Store Amenities_11]]="","",EssoCL_Locs[[#This Row],[Store Amenities_11]])</f>
        <v/>
      </c>
      <c r="AR153" s="16" t="str">
        <f>IF(EssoCL_Locs[[#This Row],[Store Amenities_12]]="","",EssoCL_Locs[[#This Row],[Store Amenities_12]])</f>
        <v/>
      </c>
      <c r="AS153" s="20" t="str">
        <f>IF(EssoCL_Locs[[#This Row],[Store Amenities_13]]="","",EssoCL_Locs[[#This Row],[Store Amenities_13]])</f>
        <v/>
      </c>
      <c r="AT153" s="16" t="str">
        <f>IF(EssoCL_Locs[[#This Row],[Store Amenities_14]]="","",EssoCL_Locs[[#This Row],[Store Amenities_14]])</f>
        <v/>
      </c>
      <c r="AU153" s="16" t="str">
        <f>IF(EssoCL_Locs[[#This Row],[Store Amenities_15]]="","",EssoCL_Locs[[#This Row],[Store Amenities_15]])</f>
        <v/>
      </c>
      <c r="AV153" s="16" t="s">
        <v>27</v>
      </c>
      <c r="AX153" s="45" t="str">
        <f t="shared" si="14"/>
        <v>49.137809/-123.871722</v>
      </c>
      <c r="AY153" s="41" t="str">
        <f t="shared" si="12"/>
        <v>[Diesel;Diesel]|[Dyed Diesel;Dyed Diesel]|[Gas at Cardlock;Gas at Cardlock]</v>
      </c>
      <c r="AZ153" s="42" t="str">
        <f t="shared" si="13"/>
        <v>[Diesel;Diesel]|[Dyed Diesel;Dyed Diesel]|[Gas at Cardlock;Gas at Cardlock]</v>
      </c>
      <c r="BA153" s="14" t="str">
        <f t="shared" si="15"/>
        <v>519375|Nanaimo|519375 - Nanaimo|49.137809/-123.871722|760 Jackson Rd||Nanaimo|BC|V9X 1J2|866-973-3639|CA||&lt;ul&gt;&lt;li&gt;Temporarily closed.&lt;/li&gt;&lt;/ul&gt;|Closed;Closed;Closed;Closed;Closed;Closed;Closed;||"[Diesel;Diesel]|[Dyed Diesel;Dyed Diesel]|[Gas at Cardlock;Gas at Cardlock]"|"[Diesel;Diesel]|[Dyed Diesel;Dyed Diesel]|[Gas at Cardlock;Gas at Cardlock]"|E</v>
      </c>
    </row>
    <row r="154" spans="1:53" x14ac:dyDescent="0.35">
      <c r="A154" s="20"/>
      <c r="B154" s="20" t="str">
        <f>TRIM(SourceTable[[#This Row],[EFS
SITE NUMBER]])</f>
        <v>519384</v>
      </c>
      <c r="C154" s="16" t="str">
        <f>SourceTable[[#This Row],[Location Name]]</f>
        <v>Victoria</v>
      </c>
      <c r="D154" s="16" t="str">
        <f>EssoCL_Locs[[#This Row],[LocationID]] &amp; " - " &amp; EssoCL_Locs[[#This Row],[Location Name]]</f>
        <v>519384 - Victoria</v>
      </c>
      <c r="E154" s="35">
        <f>SourceTable[[#This Row],[LATITUDE]]</f>
        <v>48.444293000000002</v>
      </c>
      <c r="F154" s="20">
        <f>SourceTable[[#This Row],[LONGITUDE]]</f>
        <v>-123.51563899999999</v>
      </c>
      <c r="G154" s="36" t="str">
        <f>SourceTable[[#This Row],[Address]]</f>
        <v>975 Henry Eng Place</v>
      </c>
      <c r="H154" s="20"/>
      <c r="I154" s="36" t="str">
        <f>SourceTable[[#This Row],[City]]</f>
        <v>Victoria</v>
      </c>
      <c r="J154" s="35" t="str">
        <f>RIGHT(SourceTable[[#This Row],[Province]],2)</f>
        <v>BC</v>
      </c>
      <c r="K154" s="47" t="str">
        <f>SourceTable[[#This Row],[Postal Code ]]</f>
        <v>V9B 6B2</v>
      </c>
      <c r="L154" s="16" t="str">
        <f>SourceTable[[#This Row],[PHONE]]</f>
        <v>866-973-3639</v>
      </c>
      <c r="M154" s="16" t="s">
        <v>42</v>
      </c>
      <c r="N154" s="15"/>
      <c r="O154" s="47" t="str">
        <f>IF(TRIM(SourceTable[[#This Row],[Status]])="Closed","&lt;ul&gt;&lt;li&gt;Temporarily closed.&lt;/li&gt;&lt;/ul&gt;","")</f>
        <v>&lt;ul&gt;&lt;li&gt;Temporarily closed.&lt;/li&gt;&lt;/ul&gt;</v>
      </c>
      <c r="P154" s="47" t="str">
        <f>IF(TRIM(SourceTable[[#This Row],[Status]])="Closed","Closed;Closed;Closed;Closed;Closed;Closed;Closed;","")</f>
        <v>Closed;Closed;Closed;Closed;Closed;Closed;Closed;</v>
      </c>
      <c r="Q154" s="15"/>
      <c r="R154" s="20" t="str">
        <f>IF(SourceTable[[#This Row],[DIESEL EFFICIENT™]]="Yes","Diesel Efficient","")</f>
        <v/>
      </c>
      <c r="S154" s="20" t="str">
        <f>IF(SourceTable[[#This Row],[DIESEL]]="Yes","Diesel","")</f>
        <v>Diesel</v>
      </c>
      <c r="T154" s="20" t="str">
        <f>IF(SourceTable[[#This Row],[DYED DIESEL]]="Yes","Dyed Diesel","")</f>
        <v>Dyed Diesel</v>
      </c>
      <c r="U154" s="20" t="str">
        <f>IF(SourceTable[[#This Row],[GAS AT CARDLOCK]]="Yes","Gas at Cardlock","")</f>
        <v>Gas at Cardlock</v>
      </c>
      <c r="V154" s="16" t="str">
        <f>IF(SourceTable[[#This Row],[DYED GAS AT CARDLOCK]]="Yes","Dyed Gas At Cardlock","")</f>
        <v/>
      </c>
      <c r="W154" s="20" t="str">
        <f>IF(SourceTable[[#This Row],[BULK DEF]]="Yes","Bulk Def","")</f>
        <v/>
      </c>
      <c r="X154" s="16" t="str">
        <f>IF(SourceTable[[#This Row],[RESTAURANT]]="Yes","Restaurant","")</f>
        <v/>
      </c>
      <c r="Y154" s="16" t="str">
        <f>IF(SourceTable[[#This Row],[FAST FOOD]]="Yes","Fast Food","")</f>
        <v/>
      </c>
      <c r="Z154" s="16" t="str">
        <f>IF(SourceTable[[#This Row],[PARKING]]="Yes","Parking","")</f>
        <v/>
      </c>
      <c r="AA154" s="16" t="str">
        <f>IF(SourceTable[[#This Row],[RESTROOMS]]="Yes","Restrooms","")</f>
        <v/>
      </c>
      <c r="AB154" s="16" t="str">
        <f>IF(SourceTable[[#This Row],[STORE]]="Yes","Store","")</f>
        <v/>
      </c>
      <c r="AC154" s="16" t="str">
        <f>IF(SourceTable[[#This Row],[STORE 24/7]]="Yes","Store 24/7","")</f>
        <v/>
      </c>
      <c r="AD154" s="16" t="str">
        <f>IF(SourceTable[[#This Row],[SHOWERS]]="Yes","Showers","")</f>
        <v/>
      </c>
      <c r="AE154" s="16"/>
      <c r="AF154" s="16"/>
      <c r="AG154" s="16" t="str">
        <f>IF(EssoCL_Locs[[#This Row],[Store Amenities_1]]="","",EssoCL_Locs[[#This Row],[Store Amenities_1]])</f>
        <v/>
      </c>
      <c r="AH154" s="16" t="str">
        <f>IF(EssoCL_Locs[[#This Row],[Store Amenities_2]]="","",EssoCL_Locs[[#This Row],[Store Amenities_2]])</f>
        <v>Diesel</v>
      </c>
      <c r="AI154" s="16" t="str">
        <f>IF(EssoCL_Locs[[#This Row],[Store Amenities_3]]="","",EssoCL_Locs[[#This Row],[Store Amenities_3]])</f>
        <v>Dyed Diesel</v>
      </c>
      <c r="AJ154" s="16" t="str">
        <f>IF(EssoCL_Locs[[#This Row],[Store Amenities_4]]="","",EssoCL_Locs[[#This Row],[Store Amenities_4]])</f>
        <v>Gas at Cardlock</v>
      </c>
      <c r="AK154" s="16" t="str">
        <f>IF(EssoCL_Locs[[#This Row],[Store Amenities_5]]="","",EssoCL_Locs[[#This Row],[Store Amenities_5]])</f>
        <v/>
      </c>
      <c r="AL154" s="16" t="str">
        <f>IF(EssoCL_Locs[[#This Row],[Store Amenities_6]]="","",EssoCL_Locs[[#This Row],[Store Amenities_6]])</f>
        <v/>
      </c>
      <c r="AM154" s="20" t="str">
        <f>IF(EssoCL_Locs[[#This Row],[Store Amenities_7]]="","",EssoCL_Locs[[#This Row],[Store Amenities_7]])</f>
        <v/>
      </c>
      <c r="AN154" s="20" t="str">
        <f>IF(EssoCL_Locs[[#This Row],[Store Amenities_8]]="","",EssoCL_Locs[[#This Row],[Store Amenities_8]])</f>
        <v/>
      </c>
      <c r="AO154" s="20" t="str">
        <f>IF(EssoCL_Locs[[#This Row],[Store Amenities_9]]="","",EssoCL_Locs[[#This Row],[Store Amenities_9]])</f>
        <v/>
      </c>
      <c r="AP154" s="20" t="str">
        <f>IF(EssoCL_Locs[[#This Row],[Store Amenities_10]]="","",EssoCL_Locs[[#This Row],[Store Amenities_10]])</f>
        <v/>
      </c>
      <c r="AQ154" s="20" t="str">
        <f>IF(EssoCL_Locs[[#This Row],[Store Amenities_11]]="","",EssoCL_Locs[[#This Row],[Store Amenities_11]])</f>
        <v/>
      </c>
      <c r="AR154" s="16" t="str">
        <f>IF(EssoCL_Locs[[#This Row],[Store Amenities_12]]="","",EssoCL_Locs[[#This Row],[Store Amenities_12]])</f>
        <v/>
      </c>
      <c r="AS154" s="20" t="str">
        <f>IF(EssoCL_Locs[[#This Row],[Store Amenities_13]]="","",EssoCL_Locs[[#This Row],[Store Amenities_13]])</f>
        <v/>
      </c>
      <c r="AT154" s="16" t="str">
        <f>IF(EssoCL_Locs[[#This Row],[Store Amenities_14]]="","",EssoCL_Locs[[#This Row],[Store Amenities_14]])</f>
        <v/>
      </c>
      <c r="AU154" s="16" t="str">
        <f>IF(EssoCL_Locs[[#This Row],[Store Amenities_15]]="","",EssoCL_Locs[[#This Row],[Store Amenities_15]])</f>
        <v/>
      </c>
      <c r="AV154" s="16" t="s">
        <v>27</v>
      </c>
      <c r="AX154" s="45" t="str">
        <f t="shared" si="14"/>
        <v>48.444293/-123.515639</v>
      </c>
      <c r="AY154" s="41" t="str">
        <f t="shared" si="12"/>
        <v>[Diesel;Diesel]|[Dyed Diesel;Dyed Diesel]|[Gas at Cardlock;Gas at Cardlock]</v>
      </c>
      <c r="AZ154" s="42" t="str">
        <f t="shared" si="13"/>
        <v>[Diesel;Diesel]|[Dyed Diesel;Dyed Diesel]|[Gas at Cardlock;Gas at Cardlock]</v>
      </c>
      <c r="BA154" s="14" t="str">
        <f t="shared" si="15"/>
        <v>519384|Victoria|519384 - Victoria|48.444293/-123.515639|975 Henry Eng Place||Victoria|BC|V9B 6B2|866-973-3639|CA||&lt;ul&gt;&lt;li&gt;Temporarily closed.&lt;/li&gt;&lt;/ul&gt;|Closed;Closed;Closed;Closed;Closed;Closed;Closed;||"[Diesel;Diesel]|[Dyed Diesel;Dyed Diesel]|[Gas at Cardlock;Gas at Cardlock]"|"[Diesel;Diesel]|[Dyed Diesel;Dyed Diesel]|[Gas at Cardlock;Gas at Cardlock]"|E</v>
      </c>
    </row>
  </sheetData>
  <phoneticPr fontId="6" type="noConversion"/>
  <conditionalFormatting sqref="B3:B154">
    <cfRule type="duplicateValues" dxfId="0" priority="14"/>
  </conditionalFormatting>
  <pageMargins left="0" right="0" top="0" bottom="0" header="0.31496062992125984" footer="0.31496062992125984"/>
  <pageSetup paperSize="8" scale="52" orientation="landscape" r:id="rId1"/>
  <customProperties>
    <customPr name="Sheet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A5" sqref="A5"/>
    </sheetView>
  </sheetViews>
  <sheetFormatPr defaultRowHeight="14.5" x14ac:dyDescent="0.35"/>
  <cols>
    <col min="1" max="1" width="14.1796875" bestFit="1" customWidth="1"/>
    <col min="2" max="2" width="10.81640625" customWidth="1"/>
    <col min="3" max="3" width="20.81640625" customWidth="1"/>
  </cols>
  <sheetData>
    <row r="1" spans="1:3" ht="35.15" customHeight="1" thickBot="1" x14ac:dyDescent="0.4">
      <c r="A1" s="10" t="s">
        <v>11</v>
      </c>
      <c r="B1" s="1" t="s">
        <v>21</v>
      </c>
      <c r="C1" s="1" t="s">
        <v>22</v>
      </c>
    </row>
    <row r="2" spans="1:3" ht="70" customHeight="1" thickBot="1" x14ac:dyDescent="0.4">
      <c r="A2" s="2" t="s">
        <v>17</v>
      </c>
      <c r="B2" s="3" t="s">
        <v>16</v>
      </c>
      <c r="C2" s="4"/>
    </row>
    <row r="3" spans="1:3" ht="70" customHeight="1" thickBot="1" x14ac:dyDescent="0.4">
      <c r="A3" s="5" t="s">
        <v>18</v>
      </c>
      <c r="B3" s="6" t="s">
        <v>23</v>
      </c>
      <c r="C3" s="6"/>
    </row>
    <row r="4" spans="1:3" ht="70" customHeight="1" thickBot="1" x14ac:dyDescent="0.4">
      <c r="A4" s="2" t="s">
        <v>24</v>
      </c>
      <c r="B4" s="3" t="s">
        <v>25</v>
      </c>
      <c r="C4" s="4"/>
    </row>
    <row r="5" spans="1:3" ht="70" customHeight="1" thickBot="1" x14ac:dyDescent="0.4">
      <c r="A5" s="2" t="s">
        <v>27</v>
      </c>
      <c r="B5" s="3" t="s">
        <v>26</v>
      </c>
      <c r="C5" s="4"/>
    </row>
    <row r="6" spans="1:3" ht="70" customHeight="1" thickBot="1" x14ac:dyDescent="0.4">
      <c r="A6" s="7" t="s">
        <v>28</v>
      </c>
      <c r="B6" s="8" t="s">
        <v>29</v>
      </c>
      <c r="C6" s="9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68F3A70FF554EBC0933CB74B11C6E" ma:contentTypeVersion="6" ma:contentTypeDescription="Create a new document." ma:contentTypeScope="" ma:versionID="dbe264f5a119486f2eb5bd104feb478e">
  <xsd:schema xmlns:xsd="http://www.w3.org/2001/XMLSchema" xmlns:xs="http://www.w3.org/2001/XMLSchema" xmlns:p="http://schemas.microsoft.com/office/2006/metadata/properties" xmlns:ns1="e22b116d-3332-4cbc-a053-0119355f0241" xmlns:ns4="71558a1f-3451-4797-be9f-c3f24b56b5da" targetNamespace="http://schemas.microsoft.com/office/2006/metadata/properties" ma:root="true" ma:fieldsID="18421d2ff4c5940176e0c312bf689c7f" ns1:_="" ns4:_="">
    <xsd:import namespace="e22b116d-3332-4cbc-a053-0119355f0241"/>
    <xsd:import namespace="71558a1f-3451-4797-be9f-c3f24b56b5da"/>
    <xsd:element name="properties">
      <xsd:complexType>
        <xsd:sequence>
          <xsd:element name="documentManagement">
            <xsd:complexType>
              <xsd:all>
                <xsd:element ref="ns1:Category"/>
                <xsd:element ref="ns1:File_x0020_Type0"/>
                <xsd:element ref="ns1:Country" minOccurs="0"/>
                <xsd:element ref="ns1:MPI_x0020_Classification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b116d-3332-4cbc-a053-0119355f0241" elementFormDefault="qualified">
    <xsd:import namespace="http://schemas.microsoft.com/office/2006/documentManagement/types"/>
    <xsd:import namespace="http://schemas.microsoft.com/office/infopath/2007/PartnerControls"/>
    <xsd:element name="Category" ma:index="0" ma:displayName="Category" ma:default="Documents" ma:format="Dropdown" ma:internalName="Category">
      <xsd:simpleType>
        <xsd:restriction base="dms:Choice">
          <xsd:enumeration value="Documents"/>
          <xsd:enumeration value="Master File"/>
          <xsd:enumeration value="Templates"/>
        </xsd:restriction>
      </xsd:simpleType>
    </xsd:element>
    <xsd:element name="File_x0020_Type0" ma:index="1" ma:displayName="File Type" ma:default="Documentation" ma:format="Dropdown" ma:internalName="File_x0020_Type0">
      <xsd:simpleType>
        <xsd:restriction base="dms:Choice">
          <xsd:enumeration value="Documentation"/>
          <xsd:enumeration value="Locator File"/>
          <xsd:enumeration value="Fuel Finder"/>
          <xsd:enumeration value="GDL"/>
          <xsd:enumeration value="Terminal &amp; Refinery"/>
          <xsd:enumeration value="Branded Reseller"/>
        </xsd:restriction>
      </xsd:simpleType>
    </xsd:element>
    <xsd:element name="Country" ma:index="2" nillable="true" ma:displayName="Country" ma:internalName="Country">
      <xsd:simpleType>
        <xsd:restriction base="dms:Text">
          <xsd:maxLength value="255"/>
        </xsd:restriction>
      </xsd:simpleType>
    </xsd:element>
    <xsd:element name="MPI_x0020_Classification" ma:index="5" ma:displayName="MPI Classification" ma:default="Not Classified" ma:format="Dropdown" ma:internalName="MPI_x0020_Classification" ma:readOnly="false">
      <xsd:simpleType>
        <xsd:restriction base="dms:Choice">
          <xsd:enumeration value="Not Classified"/>
          <xsd:enumeration value="Proprietary"/>
          <xsd:enumeration value="Private"/>
          <xsd:enumeration value="Restricted Distribu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58a1f-3451-4797-be9f-c3f24b56b5d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untry xmlns="e22b116d-3332-4cbc-a053-0119355f0241">Canada</Country>
    <MPI_x0020_Classification xmlns="e22b116d-3332-4cbc-a053-0119355f0241">Not Classified</MPI_x0020_Classification>
    <File_x0020_Type0 xmlns="e22b116d-3332-4cbc-a053-0119355f0241">Fuel Finder</File_x0020_Type0>
    <Category xmlns="e22b116d-3332-4cbc-a053-0119355f0241">Master File</Categor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CE82CA-CBB3-42CE-9DDD-474DF10485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b116d-3332-4cbc-a053-0119355f0241"/>
    <ds:schemaRef ds:uri="71558a1f-3451-4797-be9f-c3f24b56b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F2BEC7-3197-4089-AD9A-055221AD2334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e22b116d-3332-4cbc-a053-0119355f0241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1558a1f-3451-4797-be9f-c3f24b56b5d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8ED74E-52AF-4FC6-91FF-883B8C1736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SourceTable</vt:lpstr>
      <vt:lpstr>Locator Table</vt:lpstr>
      <vt:lpstr>Station Logo Matrix</vt:lpstr>
      <vt:lpstr>'Locator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EssoCardlocks Station Finder</dc:title>
  <dc:creator>manrique.mata@exxonmobil.com</dc:creator>
  <cp:keywords/>
  <cp:lastModifiedBy>Gunasekaran, Anoop /CS</cp:lastModifiedBy>
  <cp:lastPrinted>2021-12-10T09:07:09Z</cp:lastPrinted>
  <dcterms:created xsi:type="dcterms:W3CDTF">2017-05-23T18:57:59Z</dcterms:created>
  <dcterms:modified xsi:type="dcterms:W3CDTF">2026-02-10T07:51:00Z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0x010100DF068F3A70FF554EBC0933CB74B11C6E</vt:lpwstr>
  </property>
  <property fmtid="{D5CDD505-2E9C-101B-9397-08002B2CF9AE}" pid="3" name="DocumentDesignation">
    <vt:lpwstr/>
  </property>
  <property fmtid="{D5CDD505-2E9C-101B-9397-08002B2CF9AE}" pid="4" name="ACMStage">
    <vt:lpwstr/>
  </property>
  <property fmtid="{D5CDD505-2E9C-101B-9397-08002B2CF9AE}" pid="5" name="DocumentClass">
    <vt:lpwstr/>
  </property>
  <property fmtid="{D5CDD505-2E9C-101B-9397-08002B2CF9AE}" pid="6" name="Workstream">
    <vt:lpwstr/>
  </property>
  <property fmtid="{D5CDD505-2E9C-101B-9397-08002B2CF9AE}" pid="7" name="Methodology">
    <vt:lpwstr/>
  </property>
  <property fmtid="{D5CDD505-2E9C-101B-9397-08002B2CF9AE}" pid="8" name="_NewReviewCycle">
    <vt:lpwstr/>
  </property>
  <property fmtid="{D5CDD505-2E9C-101B-9397-08002B2CF9AE}" pid="9" name="Solution ID">
    <vt:lpwstr>{15727DE6-F92D-4E46-ACB4-0E2C58B31A18}</vt:lpwstr>
  </property>
  <property fmtid="{D5CDD505-2E9C-101B-9397-08002B2CF9AE}" pid="10" name="_AdHocReviewCycleID">
    <vt:i4>2005047369</vt:i4>
  </property>
  <property fmtid="{D5CDD505-2E9C-101B-9397-08002B2CF9AE}" pid="11" name="_EmailSubject">
    <vt:lpwstr>ECL Weekly Update 2/26/2026</vt:lpwstr>
  </property>
  <property fmtid="{D5CDD505-2E9C-101B-9397-08002B2CF9AE}" pid="12" name="_AuthorEmail">
    <vt:lpwstr>cristian.morales@exxonmobil.com</vt:lpwstr>
  </property>
  <property fmtid="{D5CDD505-2E9C-101B-9397-08002B2CF9AE}" pid="13" name="_AuthorEmailDisplayName">
    <vt:lpwstr>Morales, Cristian /CS</vt:lpwstr>
  </property>
  <property fmtid="{D5CDD505-2E9C-101B-9397-08002B2CF9AE}" pid="14" name="_PreviousAdHocReviewCycleID">
    <vt:i4>-371573131</vt:i4>
  </property>
  <property fmtid="{D5CDD505-2E9C-101B-9397-08002B2CF9AE}" pid="15" name="MediaServiceImageTags">
    <vt:lpwstr/>
  </property>
</Properties>
</file>